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215 - Sviluppo e Progettazione Bandi\SMART ENERGY FUND\"/>
    </mc:Choice>
  </mc:AlternateContent>
  <bookViews>
    <workbookView xWindow="120" yWindow="15" windowWidth="15195" windowHeight="8190"/>
  </bookViews>
  <sheets>
    <sheet name="avvertenze" sheetId="5" r:id="rId1"/>
    <sheet name="Ordinaria commercio servizi" sheetId="1" r:id="rId2"/>
    <sheet name="Ordinaria industria edilizia" sheetId="3" r:id="rId3"/>
    <sheet name="Semplificata no rimanenze" sheetId="4" r:id="rId4"/>
    <sheet name="Importo ridotto" sheetId="2" r:id="rId5"/>
  </sheets>
  <definedNames>
    <definedName name="_xlnm.Print_Area" localSheetId="2">'Ordinaria industria edilizia'!$B$1:$H$40</definedName>
  </definedNames>
  <calcPr calcId="152511"/>
</workbook>
</file>

<file path=xl/calcChain.xml><?xml version="1.0" encoding="utf-8"?>
<calcChain xmlns="http://schemas.openxmlformats.org/spreadsheetml/2006/main">
  <c r="E18" i="4" l="1"/>
  <c r="F18" i="4" s="1"/>
  <c r="C18" i="4"/>
  <c r="D18" i="4" s="1"/>
  <c r="E17" i="4"/>
  <c r="F17" i="4" s="1"/>
  <c r="C17" i="4"/>
  <c r="D17" i="4" s="1"/>
  <c r="F20" i="4" l="1"/>
  <c r="F22" i="4" s="1"/>
  <c r="D20" i="4"/>
  <c r="D22" i="4" s="1"/>
  <c r="H72" i="2"/>
  <c r="D24" i="4" l="1"/>
  <c r="H73" i="2"/>
  <c r="H8" i="2"/>
  <c r="H11" i="2" s="1"/>
  <c r="F44" i="2"/>
  <c r="F46" i="2" s="1"/>
  <c r="I4" i="2"/>
  <c r="H43" i="2" l="1"/>
  <c r="F32" i="3"/>
  <c r="E32" i="3"/>
  <c r="D32" i="3"/>
  <c r="C32" i="3"/>
  <c r="F31" i="3"/>
  <c r="E31" i="3"/>
  <c r="D31" i="3"/>
  <c r="C31" i="3"/>
  <c r="F29" i="3"/>
  <c r="E29" i="3"/>
  <c r="D29" i="3"/>
  <c r="C29" i="3"/>
  <c r="H16" i="3"/>
  <c r="G16" i="3"/>
  <c r="E16" i="3"/>
  <c r="E30" i="3" s="1"/>
  <c r="F30" i="3" s="1"/>
  <c r="C16" i="3"/>
  <c r="C30" i="3" s="1"/>
  <c r="D30" i="3" s="1"/>
  <c r="H15" i="3"/>
  <c r="F15" i="3"/>
  <c r="D15" i="3"/>
  <c r="D38" i="3" s="1"/>
  <c r="H14" i="3"/>
  <c r="F14" i="3"/>
  <c r="D14" i="3"/>
  <c r="H13" i="3"/>
  <c r="F13" i="3"/>
  <c r="D13" i="3"/>
  <c r="G11" i="3"/>
  <c r="H11" i="3" s="1"/>
  <c r="E11" i="3"/>
  <c r="F11" i="3" s="1"/>
  <c r="C11" i="3"/>
  <c r="D11" i="3" s="1"/>
  <c r="H10" i="3"/>
  <c r="F10" i="3"/>
  <c r="H9" i="3"/>
  <c r="D9" i="3"/>
  <c r="H8" i="3"/>
  <c r="F8" i="3"/>
  <c r="H29" i="2"/>
  <c r="D34" i="3" l="1"/>
  <c r="D36" i="3" s="1"/>
  <c r="F34" i="3"/>
  <c r="F36" i="3" s="1"/>
  <c r="D16" i="3"/>
  <c r="F16" i="3"/>
  <c r="D8" i="3"/>
  <c r="F9" i="3"/>
  <c r="D10" i="3"/>
  <c r="H53" i="2" l="1"/>
  <c r="H36" i="2"/>
  <c r="H22" i="2"/>
  <c r="H15" i="2"/>
  <c r="H67" i="2" l="1"/>
  <c r="H77" i="2" s="1"/>
  <c r="E29" i="1"/>
  <c r="C10" i="1" l="1"/>
  <c r="E30" i="1"/>
  <c r="C30" i="1" l="1"/>
  <c r="C29" i="1"/>
  <c r="D29" i="1" s="1"/>
  <c r="E27" i="1"/>
  <c r="C27" i="1"/>
  <c r="D30" i="1" l="1"/>
  <c r="F30" i="1"/>
  <c r="F29" i="1"/>
  <c r="G15" i="1" l="1"/>
  <c r="H15" i="1" s="1"/>
  <c r="E15" i="1"/>
  <c r="E28" i="1" s="1"/>
  <c r="C15" i="1"/>
  <c r="C28" i="1" s="1"/>
  <c r="H14" i="1"/>
  <c r="H13" i="1"/>
  <c r="H12" i="1"/>
  <c r="G10" i="1"/>
  <c r="H10" i="1" s="1"/>
  <c r="E10" i="1"/>
  <c r="F10" i="1" s="1"/>
  <c r="D10" i="1"/>
  <c r="H9" i="1"/>
  <c r="H8" i="1"/>
  <c r="H7" i="1"/>
  <c r="D28" i="1" l="1"/>
  <c r="D12" i="1"/>
  <c r="F15" i="1"/>
  <c r="D14" i="1"/>
  <c r="D15" i="1"/>
  <c r="F14" i="1"/>
  <c r="F13" i="1"/>
  <c r="F28" i="1"/>
  <c r="D13" i="1"/>
  <c r="F12" i="1"/>
  <c r="F9" i="1"/>
  <c r="F7" i="1"/>
  <c r="D8" i="1"/>
  <c r="F27" i="1"/>
  <c r="D27" i="1"/>
  <c r="D7" i="1"/>
  <c r="F8" i="1"/>
  <c r="D9" i="1"/>
  <c r="D37" i="1" l="1"/>
  <c r="D32" i="1"/>
  <c r="D34" i="1" s="1"/>
  <c r="F32" i="1"/>
  <c r="F34" i="1" s="1"/>
</calcChain>
</file>

<file path=xl/sharedStrings.xml><?xml version="1.0" encoding="utf-8"?>
<sst xmlns="http://schemas.openxmlformats.org/spreadsheetml/2006/main" count="175" uniqueCount="109">
  <si>
    <t>(importi in migliaia di Euro)</t>
  </si>
  <si>
    <t xml:space="preserve">                                                        </t>
  </si>
  <si>
    <t>Importo</t>
  </si>
  <si>
    <t>%</t>
  </si>
  <si>
    <t>Sintesi di Stato Patrimoniale</t>
  </si>
  <si>
    <t>Rimanenze</t>
  </si>
  <si>
    <t>Altro Attivo Circolante</t>
  </si>
  <si>
    <t>Immobilizzazioni</t>
  </si>
  <si>
    <t>Totale attivo</t>
  </si>
  <si>
    <t>Passivo Circolante</t>
  </si>
  <si>
    <t>Passivo a M/L termine</t>
  </si>
  <si>
    <t>Mezzi Propri</t>
  </si>
  <si>
    <t>Totale passivo</t>
  </si>
  <si>
    <t>Dati di Conto Economico</t>
  </si>
  <si>
    <t>Fatturato</t>
  </si>
  <si>
    <t>Ammortamenti</t>
  </si>
  <si>
    <t>Utile (perdita) di periodo</t>
  </si>
  <si>
    <t>Principali indicatori</t>
  </si>
  <si>
    <t>Valore</t>
  </si>
  <si>
    <t>Scoring</t>
  </si>
  <si>
    <t>(tra parentesi il valore "di riferimento")</t>
  </si>
  <si>
    <t>Livello</t>
  </si>
  <si>
    <t>Legenda: livello A : scoring &gt;= 9; livello B : scoring = 7 o = 8; livello C : scoring &lt; 7.</t>
  </si>
  <si>
    <t>B. Modello di valutazione per le imprese in contabilità ordinaria operanti nei settori: commercio, servizi ed alberghi (società alberghiere locatarie dell'immobile)</t>
  </si>
  <si>
    <r>
      <t>__/__/____</t>
    </r>
    <r>
      <rPr>
        <sz val="10"/>
        <rFont val="Times New Roman"/>
        <family val="1"/>
      </rPr>
      <t xml:space="preserve">               </t>
    </r>
    <r>
      <rPr>
        <sz val="8"/>
        <rFont val="Times New Roman"/>
        <family val="1"/>
      </rPr>
      <t>(penultimo esercizio)</t>
    </r>
  </si>
  <si>
    <r>
      <t xml:space="preserve">__/__/____ </t>
    </r>
    <r>
      <rPr>
        <sz val="10"/>
        <rFont val="Times New Roman"/>
        <family val="1"/>
      </rPr>
      <t xml:space="preserve">                      </t>
    </r>
    <r>
      <rPr>
        <sz val="8"/>
        <rFont val="Times New Roman"/>
        <family val="1"/>
      </rPr>
      <t>(ultimo esercizio)</t>
    </r>
  </si>
  <si>
    <r>
      <t xml:space="preserve">__/__/____                   </t>
    </r>
    <r>
      <rPr>
        <sz val="8"/>
        <rFont val="Times New Roman"/>
        <family val="1"/>
      </rPr>
      <t>(provvisorio)</t>
    </r>
    <r>
      <rPr>
        <sz val="12"/>
        <rFont val="Times New Roman"/>
        <family val="1"/>
      </rPr>
      <t xml:space="preserve">                                                                                                                   </t>
    </r>
  </si>
  <si>
    <r>
      <t xml:space="preserve">Attivo Circolante / Passivo Circolante    </t>
    </r>
    <r>
      <rPr>
        <sz val="9"/>
        <color indexed="17"/>
        <rFont val="Times New Roman"/>
        <family val="1"/>
      </rPr>
      <t xml:space="preserve"> (&gt;= 80%)</t>
    </r>
  </si>
  <si>
    <t xml:space="preserve">Valutazione </t>
  </si>
  <si>
    <t>Oneri Finanziari Lordi</t>
  </si>
  <si>
    <r>
      <t xml:space="preserve">Margine Operativo Lordo     </t>
    </r>
    <r>
      <rPr>
        <i/>
        <sz val="12"/>
        <color indexed="12"/>
        <rFont val="Times New Roman"/>
        <family val="1"/>
      </rPr>
      <t>(MOL)</t>
    </r>
  </si>
  <si>
    <r>
      <rPr>
        <b/>
        <sz val="12"/>
        <color indexed="17"/>
        <rFont val="Times New Roman"/>
        <family val="1"/>
      </rPr>
      <t>M.Propri / Tot. Passivo</t>
    </r>
    <r>
      <rPr>
        <sz val="12"/>
        <color indexed="17"/>
        <rFont val="Times New Roman"/>
        <family val="1"/>
      </rPr>
      <t xml:space="preserve">                               </t>
    </r>
    <r>
      <rPr>
        <sz val="8"/>
        <color indexed="17"/>
        <rFont val="Times New Roman"/>
        <family val="1"/>
      </rPr>
      <t>(&gt;= 7%)</t>
    </r>
  </si>
  <si>
    <r>
      <rPr>
        <b/>
        <sz val="12"/>
        <color indexed="17"/>
        <rFont val="Times New Roman"/>
        <family val="1"/>
      </rPr>
      <t xml:space="preserve">MOL/ Oneri Finanziari lordi </t>
    </r>
    <r>
      <rPr>
        <sz val="12"/>
        <color indexed="17"/>
        <rFont val="Times New Roman"/>
        <family val="1"/>
      </rPr>
      <t xml:space="preserve">                       </t>
    </r>
    <r>
      <rPr>
        <sz val="8"/>
        <color indexed="17"/>
        <rFont val="Times New Roman"/>
        <family val="1"/>
      </rPr>
      <t xml:space="preserve"> (&gt;= 2)</t>
    </r>
  </si>
  <si>
    <r>
      <t xml:space="preserve">MOL / Fatturato                                         </t>
    </r>
    <r>
      <rPr>
        <sz val="9"/>
        <color indexed="17"/>
        <rFont val="Times New Roman"/>
        <family val="1"/>
      </rPr>
      <t>(&gt;= 8%)</t>
    </r>
  </si>
  <si>
    <t xml:space="preserve">  inserire le informazioni nelle celle gialle</t>
  </si>
  <si>
    <t>importo base</t>
  </si>
  <si>
    <t>a)</t>
  </si>
  <si>
    <t xml:space="preserve">anzianità dell'impresa </t>
  </si>
  <si>
    <t>anni</t>
  </si>
  <si>
    <t>incremento importo base per anno</t>
  </si>
  <si>
    <t>incremento massimo</t>
  </si>
  <si>
    <t>b)</t>
  </si>
  <si>
    <t>addetti impresa</t>
  </si>
  <si>
    <t>numero</t>
  </si>
  <si>
    <t>incremento importo base per dipendente</t>
  </si>
  <si>
    <t>c)</t>
  </si>
  <si>
    <t>finanziamento a fronte di investimenti in beni ammortizzabili (fatture)</t>
  </si>
  <si>
    <t>importo investimento realizzato</t>
  </si>
  <si>
    <t>quota rilevante per il calcolo</t>
  </si>
  <si>
    <t>d)</t>
  </si>
  <si>
    <t>finanziamento per investimenti da effettuare (preventivi)</t>
  </si>
  <si>
    <t>importo investimento da realizzare</t>
  </si>
  <si>
    <t xml:space="preserve">e) </t>
  </si>
  <si>
    <t>crescita del fatturato nell'ultimo esercizio</t>
  </si>
  <si>
    <t>fatturato ultimo esercizio</t>
  </si>
  <si>
    <t>crescita realizzata</t>
  </si>
  <si>
    <t xml:space="preserve">incremento dell'importo base: </t>
  </si>
  <si>
    <t>se crescita &gt; 5%</t>
  </si>
  <si>
    <t>f)</t>
  </si>
  <si>
    <t>immobile aziendale</t>
  </si>
  <si>
    <t>si</t>
  </si>
  <si>
    <t>di proprietà dell'impresa</t>
  </si>
  <si>
    <t>no</t>
  </si>
  <si>
    <t>incremento dell'importo di base</t>
  </si>
  <si>
    <t>con contratto di locazione finanziaria</t>
  </si>
  <si>
    <t xml:space="preserve">con contratto di locazione </t>
  </si>
  <si>
    <t>durata residua del contratto</t>
  </si>
  <si>
    <t>durata finanziamento richiesto</t>
  </si>
  <si>
    <t>IMPORTO FINANZIABILE</t>
  </si>
  <si>
    <t>se crescita &gt; 3%</t>
  </si>
  <si>
    <t>A. Modello di valutazione per le imprese in contabilità ordinaria operanti nei settori: industria, manifatturiera, edilizia, alberghi (società alberghiere proprietarie dell'immobile), pesca e piscicoltura</t>
  </si>
  <si>
    <r>
      <t xml:space="preserve">Fatturato </t>
    </r>
    <r>
      <rPr>
        <vertAlign val="superscript"/>
        <sz val="12"/>
        <color indexed="12"/>
        <rFont val="Times New Roman"/>
        <family val="1"/>
      </rPr>
      <t>(*)</t>
    </r>
    <r>
      <rPr>
        <sz val="12"/>
        <color indexed="12"/>
        <rFont val="Times New Roman"/>
        <family val="1"/>
      </rPr>
      <t xml:space="preserve"> </t>
    </r>
  </si>
  <si>
    <r>
      <t xml:space="preserve">Margine Operativo Lordo  </t>
    </r>
    <r>
      <rPr>
        <i/>
        <sz val="12"/>
        <color indexed="12"/>
        <rFont val="Times New Roman"/>
        <family val="1"/>
      </rPr>
      <t>(MOL)</t>
    </r>
  </si>
  <si>
    <t>Oneri Finanziari lordi</t>
  </si>
  <si>
    <r>
      <rPr>
        <b/>
        <sz val="12"/>
        <color indexed="17"/>
        <rFont val="Times New Roman"/>
        <family val="1"/>
      </rPr>
      <t xml:space="preserve">(M.Prop.+ Deb.M-L)/Immobilizzazioni </t>
    </r>
    <r>
      <rPr>
        <sz val="12"/>
        <color indexed="17"/>
        <rFont val="Times New Roman"/>
        <family val="1"/>
      </rPr>
      <t xml:space="preserve">          </t>
    </r>
    <r>
      <rPr>
        <sz val="8"/>
        <color indexed="17"/>
        <rFont val="Times New Roman"/>
        <family val="1"/>
      </rPr>
      <t xml:space="preserve"> (&gt;= 100%)</t>
    </r>
  </si>
  <si>
    <r>
      <rPr>
        <b/>
        <sz val="12"/>
        <color indexed="17"/>
        <rFont val="Times New Roman"/>
        <family val="1"/>
      </rPr>
      <t>M.Propri / Tot. Passivo</t>
    </r>
    <r>
      <rPr>
        <sz val="12"/>
        <color indexed="17"/>
        <rFont val="Times New Roman"/>
        <family val="1"/>
      </rPr>
      <t xml:space="preserve">                                      </t>
    </r>
    <r>
      <rPr>
        <sz val="8"/>
        <color indexed="17"/>
        <rFont val="Times New Roman"/>
        <family val="1"/>
      </rPr>
      <t>(&gt;= 10%)</t>
    </r>
  </si>
  <si>
    <r>
      <rPr>
        <b/>
        <sz val="12"/>
        <color indexed="17"/>
        <rFont val="Times New Roman"/>
        <family val="1"/>
      </rPr>
      <t xml:space="preserve">MOL/ Oneri Finanziari lordi </t>
    </r>
    <r>
      <rPr>
        <sz val="12"/>
        <color indexed="17"/>
        <rFont val="Times New Roman"/>
        <family val="1"/>
      </rPr>
      <t xml:space="preserve">                                </t>
    </r>
    <r>
      <rPr>
        <sz val="8"/>
        <color indexed="17"/>
        <rFont val="Times New Roman"/>
        <family val="1"/>
      </rPr>
      <t xml:space="preserve"> (&gt;= 2)</t>
    </r>
  </si>
  <si>
    <r>
      <rPr>
        <b/>
        <sz val="12"/>
        <color indexed="17"/>
        <rFont val="Times New Roman"/>
        <family val="1"/>
      </rPr>
      <t xml:space="preserve">MOL  / Fatturato </t>
    </r>
    <r>
      <rPr>
        <b/>
        <vertAlign val="superscript"/>
        <sz val="12"/>
        <color indexed="17"/>
        <rFont val="Times New Roman"/>
        <family val="1"/>
      </rPr>
      <t>(*)</t>
    </r>
    <r>
      <rPr>
        <vertAlign val="superscript"/>
        <sz val="12"/>
        <color indexed="17"/>
        <rFont val="Times New Roman"/>
        <family val="1"/>
      </rPr>
      <t xml:space="preserve"> </t>
    </r>
    <r>
      <rPr>
        <sz val="12"/>
        <color indexed="17"/>
        <rFont val="Times New Roman"/>
        <family val="1"/>
      </rPr>
      <t xml:space="preserve">                                            </t>
    </r>
    <r>
      <rPr>
        <sz val="8"/>
        <color indexed="17"/>
        <rFont val="Times New Roman"/>
        <family val="1"/>
      </rPr>
      <t>(&gt;= 8%)</t>
    </r>
  </si>
  <si>
    <t>(*) imprese del settore edile e caratterizzate da cicli produttivi ultrannuali: Valore della Produzione</t>
  </si>
  <si>
    <t xml:space="preserve">calcolo importo massimo finanziabile con la procedura Importo Ridotto </t>
  </si>
  <si>
    <t>utile/perdita ultimo esercizio</t>
  </si>
  <si>
    <t>utile/perdita penultimo esercizio</t>
  </si>
  <si>
    <t xml:space="preserve">fatturato penultimo esercizio </t>
  </si>
  <si>
    <t>incremento importo finanziabile</t>
  </si>
  <si>
    <t>Beneficio economico da investimento</t>
  </si>
  <si>
    <t>led</t>
  </si>
  <si>
    <t>Fotovolataico</t>
  </si>
  <si>
    <t>Infissi</t>
  </si>
  <si>
    <t>Pdc sup 12 Kw</t>
  </si>
  <si>
    <t>Pdc inf 12 Kw</t>
  </si>
  <si>
    <t>Pdc&lt; 12 KW</t>
  </si>
  <si>
    <t>Condizionatori &lt; 12 KW</t>
  </si>
  <si>
    <t>Biomassa</t>
  </si>
  <si>
    <t>Condensazione</t>
  </si>
  <si>
    <t>Solare termico</t>
  </si>
  <si>
    <t xml:space="preserve">IMPORTO </t>
  </si>
  <si>
    <t>tipologia di investimento (scegliere dal menù a tendina)</t>
  </si>
  <si>
    <r>
      <t>__/__/____</t>
    </r>
    <r>
      <rPr>
        <sz val="10"/>
        <rFont val="Times New Roman"/>
        <family val="1"/>
      </rPr>
      <t xml:space="preserve">             
  </t>
    </r>
    <r>
      <rPr>
        <sz val="8"/>
        <rFont val="Times New Roman"/>
        <family val="1"/>
      </rPr>
      <t>(penultimo esercizio)</t>
    </r>
  </si>
  <si>
    <t>G. Modello di valutazione per imprese sottoposte al regime di contabilità semplificata o forfetaria, non valutabili sulla base dei dati di bilancio, per gli studi professionali iscritti agli ordini professionali e per quelli aderenti alle associazioni professionali iscritte nell'elenco tenuto dal Ministero dello sviluppo economico ai sensi della legge 14 gennaio 2013, n. 4, e in possesso dell'attestazione rilasciata ai sensi della medesima legge n. 4 del 2013</t>
  </si>
  <si>
    <t>(importi in migliaia di euro)</t>
  </si>
  <si>
    <r>
      <t>__/__/____</t>
    </r>
    <r>
      <rPr>
        <sz val="10"/>
        <rFont val="Times New Roman"/>
        <family val="1"/>
      </rPr>
      <t xml:space="preserve">                                   </t>
    </r>
    <r>
      <rPr>
        <sz val="8"/>
        <rFont val="Times New Roman"/>
        <family val="1"/>
      </rPr>
      <t>(ultimo esercizio)</t>
    </r>
  </si>
  <si>
    <t>Margine Operativo Lordo MOL</t>
  </si>
  <si>
    <t xml:space="preserve">Ammortamenti </t>
  </si>
  <si>
    <t>Oneri Finanziari Lordi (*)</t>
  </si>
  <si>
    <r>
      <rPr>
        <b/>
        <sz val="12"/>
        <color indexed="17"/>
        <rFont val="Times New Roman"/>
        <family val="1"/>
      </rPr>
      <t xml:space="preserve">MOL/ Oneri Finanziari Lordi </t>
    </r>
    <r>
      <rPr>
        <sz val="12"/>
        <color indexed="17"/>
        <rFont val="Times New Roman"/>
        <family val="1"/>
      </rPr>
      <t xml:space="preserve">                         </t>
    </r>
    <r>
      <rPr>
        <sz val="8"/>
        <color indexed="17"/>
        <rFont val="Times New Roman"/>
        <family val="1"/>
      </rPr>
      <t xml:space="preserve"> (&gt;= 2)</t>
    </r>
  </si>
  <si>
    <r>
      <t xml:space="preserve">MOL / Fatturato (*)                                       </t>
    </r>
    <r>
      <rPr>
        <sz val="9"/>
        <color indexed="17"/>
        <rFont val="Times New Roman"/>
        <family val="1"/>
      </rPr>
      <t>(&gt;= 8%)</t>
    </r>
  </si>
  <si>
    <t>(*) imprese caratterizzate da cicli produttivi ultrannuali: Valore della Produzione</t>
  </si>
  <si>
    <t>(*) l'importo relativo agli oneri finanziari lordi deve risultare da documenti contabili del soggetto beneficiario finale</t>
  </si>
  <si>
    <t>Legenda: livello A : scoring &gt;= 5; livello B : scoring = 4 o = 3; livello C : scoring &lt; 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</si>
</sst>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 #,##0_-;_-* \-_-;_-@_-"/>
    <numFmt numFmtId="165" formatCode="_-* #,##0.00_-;\-* #,##0.00_-;_-* \-??_-;_-@_-"/>
    <numFmt numFmtId="166" formatCode="_-&quot;€ &quot;* #,##0.00_-;&quot;-€ &quot;* #,##0.00_-;_-&quot;€ &quot;* \-??_-;_-@_-"/>
    <numFmt numFmtId="167" formatCode="_-* #,##0_-;\-* #,##0_-;_-* &quot;-&quot;??_-;_-@_-"/>
    <numFmt numFmtId="168" formatCode="_-* #,##0.0_-;\-* #,##0.0_-;_-* &quot;-&quot;??_-;_-@_-"/>
  </numFmts>
  <fonts count="46" x14ac:knownFonts="1">
    <font>
      <sz val="10"/>
      <name val="Arial"/>
      <family val="2"/>
    </font>
    <font>
      <sz val="10"/>
      <name val="Arial"/>
      <family val="2"/>
    </font>
    <font>
      <b/>
      <sz val="11"/>
      <name val="Times New Roman"/>
      <family val="1"/>
    </font>
    <font>
      <sz val="12"/>
      <name val="Times New Roman"/>
      <family val="1"/>
    </font>
    <font>
      <sz val="11"/>
      <name val="Times New Roman"/>
      <family val="1"/>
    </font>
    <font>
      <sz val="10"/>
      <name val="Times New Roman"/>
      <family val="1"/>
    </font>
    <font>
      <sz val="12"/>
      <color indexed="12"/>
      <name val="Times New Roman"/>
      <family val="1"/>
    </font>
    <font>
      <sz val="12"/>
      <color indexed="10"/>
      <name val="Times New Roman"/>
      <family val="1"/>
    </font>
    <font>
      <sz val="10"/>
      <color indexed="10"/>
      <name val="Times New Roman"/>
      <family val="1"/>
    </font>
    <font>
      <sz val="12"/>
      <color indexed="17"/>
      <name val="Times New Roman"/>
      <family val="1"/>
    </font>
    <font>
      <sz val="11"/>
      <color indexed="17"/>
      <name val="Times New Roman"/>
      <family val="1"/>
    </font>
    <font>
      <b/>
      <sz val="12"/>
      <name val="Times New Roman"/>
      <family val="1"/>
    </font>
    <font>
      <b/>
      <sz val="10"/>
      <color indexed="17"/>
      <name val="Times New Roman"/>
      <family val="1"/>
    </font>
    <font>
      <b/>
      <sz val="11"/>
      <color indexed="17"/>
      <name val="Times New Roman"/>
      <family val="1"/>
    </font>
    <font>
      <b/>
      <sz val="11"/>
      <color indexed="9"/>
      <name val="Times New Roman"/>
      <family val="1"/>
    </font>
    <font>
      <sz val="11"/>
      <color indexed="9"/>
      <name val="Times New Roman"/>
      <family val="1"/>
    </font>
    <font>
      <b/>
      <sz val="6"/>
      <color indexed="17"/>
      <name val="Times New Roman"/>
      <family val="1"/>
    </font>
    <font>
      <sz val="8"/>
      <name val="Times New Roman"/>
      <family val="1"/>
    </font>
    <font>
      <sz val="9"/>
      <name val="Times New Roman"/>
      <family val="1"/>
    </font>
    <font>
      <b/>
      <sz val="12"/>
      <color indexed="17"/>
      <name val="Times New Roman"/>
      <family val="1"/>
    </font>
    <font>
      <sz val="9"/>
      <color indexed="17"/>
      <name val="Times New Roman"/>
      <family val="1"/>
    </font>
    <font>
      <i/>
      <sz val="12"/>
      <color indexed="17"/>
      <name val="Times New Roman"/>
      <family val="1"/>
    </font>
    <font>
      <i/>
      <sz val="12"/>
      <color indexed="12"/>
      <name val="Times New Roman"/>
      <family val="1"/>
    </font>
    <font>
      <sz val="8"/>
      <color indexed="17"/>
      <name val="Times New Roman"/>
      <family val="1"/>
    </font>
    <font>
      <sz val="11"/>
      <color indexed="12"/>
      <name val="Times New Roman"/>
      <family val="1"/>
    </font>
    <font>
      <b/>
      <u/>
      <sz val="14"/>
      <name val="Arial"/>
      <family val="2"/>
    </font>
    <font>
      <b/>
      <sz val="12"/>
      <color indexed="12"/>
      <name val="Arial"/>
      <family val="2"/>
    </font>
    <font>
      <b/>
      <sz val="14"/>
      <name val="Arial"/>
      <family val="2"/>
    </font>
    <font>
      <sz val="14"/>
      <name val="Arial"/>
      <family val="2"/>
    </font>
    <font>
      <u/>
      <sz val="10"/>
      <name val="Arial"/>
      <family val="2"/>
    </font>
    <font>
      <sz val="12"/>
      <name val="Arial"/>
      <family val="2"/>
    </font>
    <font>
      <b/>
      <sz val="10"/>
      <color indexed="12"/>
      <name val="Arial"/>
      <family val="2"/>
    </font>
    <font>
      <b/>
      <sz val="10"/>
      <name val="Arial"/>
      <family val="2"/>
    </font>
    <font>
      <sz val="14"/>
      <color indexed="12"/>
      <name val="Arial"/>
      <family val="2"/>
    </font>
    <font>
      <sz val="14"/>
      <color indexed="10"/>
      <name val="Arial"/>
      <family val="2"/>
    </font>
    <font>
      <vertAlign val="superscript"/>
      <sz val="12"/>
      <color indexed="12"/>
      <name val="Times New Roman"/>
      <family val="1"/>
    </font>
    <font>
      <b/>
      <vertAlign val="superscript"/>
      <sz val="12"/>
      <color indexed="17"/>
      <name val="Times New Roman"/>
      <family val="1"/>
    </font>
    <font>
      <vertAlign val="superscript"/>
      <sz val="12"/>
      <color indexed="17"/>
      <name val="Times New Roman"/>
      <family val="1"/>
    </font>
    <font>
      <i/>
      <sz val="9"/>
      <color indexed="17"/>
      <name val="Times New Roman"/>
      <family val="1"/>
    </font>
    <font>
      <sz val="10"/>
      <color rgb="FFFF0000"/>
      <name val="Arial"/>
      <family val="2"/>
    </font>
    <font>
      <b/>
      <sz val="12"/>
      <color indexed="12"/>
      <name val="Century Gothic"/>
      <family val="2"/>
    </font>
    <font>
      <sz val="10"/>
      <color theme="0"/>
      <name val="Arial"/>
      <family val="2"/>
    </font>
    <font>
      <b/>
      <sz val="9"/>
      <name val="Arial"/>
      <family val="2"/>
    </font>
    <font>
      <b/>
      <sz val="16"/>
      <color indexed="12"/>
      <name val="Arial"/>
      <family val="2"/>
    </font>
    <font>
      <sz val="11"/>
      <color rgb="FF000000"/>
      <name val="Calibri"/>
      <family val="2"/>
    </font>
    <font>
      <u/>
      <sz val="10"/>
      <color theme="10"/>
      <name val="Arial"/>
      <family val="2"/>
    </font>
  </fonts>
  <fills count="8">
    <fill>
      <patternFill patternType="none"/>
    </fill>
    <fill>
      <patternFill patternType="gray125"/>
    </fill>
    <fill>
      <patternFill patternType="solid">
        <fgColor theme="6" tint="0.39997558519241921"/>
        <bgColor indexed="64"/>
      </patternFill>
    </fill>
    <fill>
      <patternFill patternType="solid">
        <fgColor theme="6" tint="0.59999389629810485"/>
        <bgColor indexed="22"/>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28">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165"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6" fontId="1" fillId="0" borderId="0" applyFill="0" applyBorder="0" applyAlignment="0" applyProtection="0"/>
    <xf numFmtId="165" fontId="1" fillId="0" borderId="0" applyFill="0" applyBorder="0" applyAlignment="0" applyProtection="0"/>
    <xf numFmtId="0" fontId="1" fillId="0" borderId="0"/>
    <xf numFmtId="9" fontId="1" fillId="0" borderId="0" applyFill="0" applyBorder="0" applyAlignment="0" applyProtection="0"/>
    <xf numFmtId="0" fontId="45" fillId="0" borderId="0" applyNumberFormat="0" applyFill="0" applyBorder="0" applyAlignment="0" applyProtection="0"/>
  </cellStyleXfs>
  <cellXfs count="174">
    <xf numFmtId="0" fontId="0" fillId="0" borderId="0" xfId="0"/>
    <xf numFmtId="2" fontId="0" fillId="0" borderId="0" xfId="0" applyNumberFormat="1" applyAlignment="1" applyProtection="1">
      <protection hidden="1"/>
    </xf>
    <xf numFmtId="0" fontId="0" fillId="0" borderId="0" xfId="0" applyProtection="1">
      <protection hidden="1"/>
    </xf>
    <xf numFmtId="2" fontId="2" fillId="0" borderId="0" xfId="0" applyNumberFormat="1" applyFont="1" applyAlignment="1" applyProtection="1">
      <alignment horizontal="justify"/>
      <protection hidden="1"/>
    </xf>
    <xf numFmtId="0" fontId="0" fillId="0" borderId="0" xfId="0" applyAlignment="1" applyProtection="1">
      <protection hidden="1"/>
    </xf>
    <xf numFmtId="0" fontId="3" fillId="0" borderId="0" xfId="0" applyFont="1" applyAlignment="1" applyProtection="1">
      <alignment horizontal="center"/>
      <protection hidden="1"/>
    </xf>
    <xf numFmtId="0" fontId="4" fillId="0" borderId="1" xfId="0" applyFont="1" applyBorder="1" applyAlignment="1" applyProtection="1">
      <alignment horizontal="center"/>
      <protection hidden="1"/>
    </xf>
    <xf numFmtId="0" fontId="4" fillId="0" borderId="3" xfId="0" applyFont="1" applyBorder="1" applyAlignment="1" applyProtection="1">
      <alignment horizontal="center"/>
      <protection hidden="1"/>
    </xf>
    <xf numFmtId="0" fontId="3" fillId="0" borderId="2" xfId="0" applyFont="1" applyBorder="1" applyAlignment="1" applyProtection="1">
      <alignment horizontal="center"/>
      <protection hidden="1"/>
    </xf>
    <xf numFmtId="0" fontId="3" fillId="0" borderId="4" xfId="0" applyFont="1" applyBorder="1" applyAlignment="1" applyProtection="1">
      <alignment horizontal="center"/>
      <protection hidden="1"/>
    </xf>
    <xf numFmtId="0" fontId="4" fillId="0" borderId="5" xfId="0" applyFont="1" applyBorder="1" applyProtection="1">
      <protection hidden="1"/>
    </xf>
    <xf numFmtId="9" fontId="4" fillId="0" borderId="6" xfId="3" applyNumberFormat="1" applyFont="1" applyFill="1" applyBorder="1" applyAlignment="1" applyProtection="1">
      <alignment horizontal="center"/>
      <protection hidden="1"/>
    </xf>
    <xf numFmtId="9" fontId="5" fillId="0" borderId="6" xfId="3" applyFont="1" applyFill="1" applyBorder="1" applyAlignment="1" applyProtection="1">
      <alignment horizontal="center"/>
      <protection hidden="1"/>
    </xf>
    <xf numFmtId="0" fontId="3" fillId="0" borderId="0" xfId="0" applyFont="1" applyBorder="1" applyProtection="1">
      <protection hidden="1"/>
    </xf>
    <xf numFmtId="9" fontId="5" fillId="0" borderId="7" xfId="3" applyFont="1" applyFill="1" applyBorder="1" applyAlignment="1" applyProtection="1">
      <alignment horizontal="center"/>
      <protection hidden="1"/>
    </xf>
    <xf numFmtId="0" fontId="6" fillId="0" borderId="4" xfId="0" applyFont="1" applyBorder="1" applyProtection="1">
      <protection hidden="1"/>
    </xf>
    <xf numFmtId="9" fontId="4" fillId="0" borderId="7" xfId="3" applyNumberFormat="1" applyFont="1" applyFill="1" applyBorder="1" applyAlignment="1" applyProtection="1">
      <alignment horizontal="center"/>
      <protection hidden="1"/>
    </xf>
    <xf numFmtId="0" fontId="7" fillId="0" borderId="4" xfId="0" applyFont="1" applyBorder="1" applyAlignment="1" applyProtection="1">
      <alignment horizontal="center"/>
      <protection hidden="1"/>
    </xf>
    <xf numFmtId="40" fontId="8" fillId="0" borderId="4" xfId="0" applyNumberFormat="1" applyFont="1" applyBorder="1" applyProtection="1">
      <protection hidden="1"/>
    </xf>
    <xf numFmtId="0" fontId="5" fillId="0" borderId="8" xfId="0" applyFont="1" applyBorder="1" applyProtection="1">
      <protection hidden="1"/>
    </xf>
    <xf numFmtId="0" fontId="4" fillId="0" borderId="8" xfId="0" applyFont="1" applyBorder="1" applyProtection="1">
      <protection hidden="1"/>
    </xf>
    <xf numFmtId="9" fontId="3" fillId="0" borderId="9" xfId="3" applyNumberFormat="1" applyFont="1" applyFill="1" applyBorder="1" applyAlignment="1" applyProtection="1">
      <alignment horizontal="center"/>
      <protection hidden="1"/>
    </xf>
    <xf numFmtId="9" fontId="5" fillId="0" borderId="9" xfId="3" applyFont="1" applyFill="1" applyBorder="1" applyAlignment="1" applyProtection="1">
      <alignment horizontal="center"/>
      <protection hidden="1"/>
    </xf>
    <xf numFmtId="0" fontId="4" fillId="0" borderId="10" xfId="0" applyFont="1" applyBorder="1" applyProtection="1">
      <protection hidden="1"/>
    </xf>
    <xf numFmtId="0" fontId="3" fillId="0" borderId="5" xfId="0" applyFont="1" applyBorder="1" applyAlignment="1" applyProtection="1">
      <alignment horizontal="center"/>
      <protection hidden="1"/>
    </xf>
    <xf numFmtId="0" fontId="4" fillId="0" borderId="11" xfId="0" applyFont="1" applyBorder="1" applyProtection="1">
      <protection hidden="1"/>
    </xf>
    <xf numFmtId="0" fontId="4" fillId="0" borderId="0" xfId="0" applyFont="1" applyBorder="1" applyProtection="1">
      <protection hidden="1"/>
    </xf>
    <xf numFmtId="9" fontId="4" fillId="0" borderId="0" xfId="3" applyNumberFormat="1" applyFont="1" applyFill="1" applyBorder="1" applyAlignment="1" applyProtection="1">
      <alignment horizontal="center"/>
      <protection hidden="1"/>
    </xf>
    <xf numFmtId="9" fontId="5" fillId="0" borderId="0" xfId="3" applyFont="1" applyFill="1" applyBorder="1" applyAlignment="1" applyProtection="1">
      <alignment horizontal="center"/>
      <protection hidden="1"/>
    </xf>
    <xf numFmtId="9" fontId="3" fillId="0" borderId="2" xfId="3" applyNumberFormat="1" applyFont="1" applyFill="1" applyBorder="1" applyAlignment="1" applyProtection="1">
      <alignment horizontal="center"/>
      <protection hidden="1"/>
    </xf>
    <xf numFmtId="0" fontId="4" fillId="0" borderId="0" xfId="0" applyFont="1" applyBorder="1" applyAlignment="1" applyProtection="1">
      <alignment horizontal="center"/>
      <protection hidden="1"/>
    </xf>
    <xf numFmtId="0" fontId="5" fillId="0" borderId="4" xfId="0" applyFont="1" applyBorder="1" applyAlignment="1" applyProtection="1">
      <alignment horizontal="center"/>
      <protection hidden="1"/>
    </xf>
    <xf numFmtId="0" fontId="4" fillId="0" borderId="7" xfId="0" applyFont="1" applyBorder="1" applyProtection="1">
      <protection hidden="1"/>
    </xf>
    <xf numFmtId="0" fontId="5" fillId="0" borderId="4" xfId="0" applyFont="1" applyBorder="1" applyProtection="1">
      <protection hidden="1"/>
    </xf>
    <xf numFmtId="0" fontId="9" fillId="0" borderId="4" xfId="0" applyFont="1" applyBorder="1" applyProtection="1">
      <protection hidden="1"/>
    </xf>
    <xf numFmtId="10" fontId="9" fillId="0" borderId="2" xfId="2" applyNumberFormat="1" applyFont="1" applyFill="1" applyBorder="1" applyAlignment="1" applyProtection="1">
      <alignment horizontal="center"/>
      <protection hidden="1"/>
    </xf>
    <xf numFmtId="2" fontId="10" fillId="0" borderId="0" xfId="2" applyNumberFormat="1" applyFont="1" applyFill="1" applyBorder="1" applyAlignment="1" applyProtection="1">
      <alignment horizontal="center"/>
      <protection hidden="1"/>
    </xf>
    <xf numFmtId="0" fontId="11" fillId="0" borderId="7" xfId="0" applyFont="1" applyFill="1" applyBorder="1" applyAlignment="1" applyProtection="1">
      <alignment horizontal="center"/>
      <protection hidden="1"/>
    </xf>
    <xf numFmtId="10" fontId="10" fillId="0" borderId="0" xfId="0" applyNumberFormat="1" applyFont="1" applyBorder="1" applyAlignment="1" applyProtection="1">
      <alignment horizontal="center"/>
      <protection hidden="1"/>
    </xf>
    <xf numFmtId="10" fontId="9" fillId="0" borderId="2" xfId="1" applyNumberFormat="1" applyFont="1" applyFill="1" applyBorder="1" applyAlignment="1" applyProtection="1">
      <alignment horizontal="center"/>
      <protection hidden="1"/>
    </xf>
    <xf numFmtId="0" fontId="12" fillId="0" borderId="4" xfId="0" applyFont="1" applyBorder="1" applyProtection="1">
      <protection hidden="1"/>
    </xf>
    <xf numFmtId="10" fontId="13" fillId="0" borderId="0" xfId="0" applyNumberFormat="1" applyFont="1" applyBorder="1" applyAlignment="1" applyProtection="1">
      <alignment horizontal="center"/>
      <protection hidden="1"/>
    </xf>
    <xf numFmtId="0" fontId="3" fillId="0" borderId="0" xfId="0" applyFont="1" applyFill="1" applyBorder="1" applyAlignment="1" applyProtection="1">
      <alignment horizontal="center"/>
      <protection hidden="1"/>
    </xf>
    <xf numFmtId="10" fontId="14" fillId="0" borderId="0" xfId="0" applyNumberFormat="1" applyFont="1" applyBorder="1" applyAlignment="1" applyProtection="1">
      <alignment horizontal="center"/>
      <protection hidden="1"/>
    </xf>
    <xf numFmtId="0" fontId="15" fillId="0" borderId="0" xfId="0" applyFont="1" applyBorder="1" applyAlignment="1" applyProtection="1">
      <alignment horizontal="center"/>
      <protection hidden="1"/>
    </xf>
    <xf numFmtId="0" fontId="13" fillId="0" borderId="7" xfId="0" applyFont="1" applyBorder="1" applyAlignment="1" applyProtection="1">
      <alignment horizontal="center"/>
      <protection hidden="1"/>
    </xf>
    <xf numFmtId="0" fontId="16" fillId="0" borderId="4" xfId="0" applyFont="1" applyBorder="1" applyProtection="1">
      <protection hidden="1"/>
    </xf>
    <xf numFmtId="10" fontId="16" fillId="0" borderId="0" xfId="0" applyNumberFormat="1" applyFont="1" applyBorder="1" applyAlignment="1" applyProtection="1">
      <alignment horizontal="center"/>
      <protection hidden="1"/>
    </xf>
    <xf numFmtId="0" fontId="16" fillId="0" borderId="0" xfId="0" applyFont="1" applyBorder="1" applyAlignment="1" applyProtection="1">
      <alignment horizontal="center"/>
      <protection hidden="1"/>
    </xf>
    <xf numFmtId="0" fontId="16" fillId="0" borderId="7" xfId="0" applyFont="1" applyBorder="1" applyAlignment="1" applyProtection="1">
      <alignment horizontal="center"/>
      <protection hidden="1"/>
    </xf>
    <xf numFmtId="0" fontId="9" fillId="0" borderId="2" xfId="0" applyFont="1" applyBorder="1" applyAlignment="1" applyProtection="1">
      <alignment horizontal="center"/>
      <protection hidden="1"/>
    </xf>
    <xf numFmtId="0" fontId="0" fillId="0" borderId="4" xfId="0" applyBorder="1" applyProtection="1">
      <protection hidden="1"/>
    </xf>
    <xf numFmtId="0" fontId="10" fillId="0" borderId="0" xfId="0" applyFont="1" applyBorder="1" applyAlignment="1" applyProtection="1">
      <alignment horizontal="center"/>
      <protection hidden="1"/>
    </xf>
    <xf numFmtId="0" fontId="13" fillId="0" borderId="0" xfId="0" applyFont="1" applyBorder="1" applyAlignment="1" applyProtection="1">
      <alignment horizontal="center"/>
      <protection hidden="1"/>
    </xf>
    <xf numFmtId="0" fontId="0" fillId="0" borderId="7" xfId="0" applyBorder="1" applyProtection="1">
      <protection hidden="1"/>
    </xf>
    <xf numFmtId="0" fontId="10" fillId="0" borderId="10" xfId="0" applyFont="1" applyBorder="1" applyProtection="1">
      <protection hidden="1"/>
    </xf>
    <xf numFmtId="0" fontId="4" fillId="0" borderId="9" xfId="0" applyFont="1" applyBorder="1" applyProtection="1">
      <protection hidden="1"/>
    </xf>
    <xf numFmtId="0" fontId="0" fillId="0" borderId="10" xfId="0" applyBorder="1" applyProtection="1">
      <protection hidden="1"/>
    </xf>
    <xf numFmtId="164" fontId="11" fillId="0" borderId="0" xfId="2" applyFont="1" applyFill="1" applyBorder="1" applyAlignment="1" applyProtection="1">
      <alignment horizontal="center"/>
      <protection hidden="1"/>
    </xf>
    <xf numFmtId="0" fontId="4" fillId="0" borderId="0" xfId="0" applyFont="1" applyProtection="1">
      <protection hidden="1"/>
    </xf>
    <xf numFmtId="0" fontId="11" fillId="0" borderId="0" xfId="0" applyFont="1" applyFill="1" applyBorder="1" applyAlignment="1" applyProtection="1">
      <alignment horizontal="center"/>
      <protection hidden="1"/>
    </xf>
    <xf numFmtId="0" fontId="0" fillId="0" borderId="0" xfId="0" applyBorder="1" applyProtection="1">
      <protection hidden="1"/>
    </xf>
    <xf numFmtId="0" fontId="5" fillId="0" borderId="2" xfId="0" applyFont="1" applyBorder="1" applyAlignment="1" applyProtection="1">
      <alignment horizontal="center"/>
      <protection hidden="1"/>
    </xf>
    <xf numFmtId="9" fontId="18" fillId="0" borderId="7" xfId="3" applyNumberFormat="1" applyFont="1" applyFill="1" applyBorder="1" applyAlignment="1" applyProtection="1">
      <alignment horizontal="center"/>
      <protection hidden="1"/>
    </xf>
    <xf numFmtId="40" fontId="7" fillId="0" borderId="4" xfId="0" applyNumberFormat="1" applyFont="1" applyBorder="1" applyProtection="1">
      <protection hidden="1"/>
    </xf>
    <xf numFmtId="0" fontId="19" fillId="0" borderId="4" xfId="0" applyFont="1" applyBorder="1" applyProtection="1">
      <protection hidden="1"/>
    </xf>
    <xf numFmtId="0" fontId="19" fillId="0" borderId="2" xfId="0" applyFont="1" applyBorder="1" applyAlignment="1" applyProtection="1">
      <alignment horizontal="center" vertical="center"/>
      <protection hidden="1"/>
    </xf>
    <xf numFmtId="0" fontId="21" fillId="0" borderId="8" xfId="0" applyFont="1" applyBorder="1" applyProtection="1">
      <protection hidden="1"/>
    </xf>
    <xf numFmtId="10" fontId="10" fillId="0" borderId="2" xfId="3" applyNumberFormat="1" applyFont="1" applyFill="1" applyBorder="1" applyAlignment="1" applyProtection="1">
      <alignment horizontal="center"/>
      <protection hidden="1"/>
    </xf>
    <xf numFmtId="2" fontId="9" fillId="0" borderId="4" xfId="0" applyNumberFormat="1" applyFont="1" applyBorder="1" applyAlignment="1" applyProtection="1">
      <alignment horizontal="center"/>
      <protection hidden="1"/>
    </xf>
    <xf numFmtId="10" fontId="18" fillId="0" borderId="7" xfId="3" applyNumberFormat="1" applyFont="1" applyFill="1" applyBorder="1" applyAlignment="1" applyProtection="1">
      <alignment horizontal="center"/>
      <protection hidden="1"/>
    </xf>
    <xf numFmtId="0" fontId="11" fillId="0" borderId="2" xfId="0" applyFont="1" applyFill="1" applyBorder="1" applyAlignment="1" applyProtection="1">
      <alignment horizontal="center"/>
      <protection hidden="1"/>
    </xf>
    <xf numFmtId="40" fontId="24" fillId="3" borderId="2" xfId="0" applyNumberFormat="1" applyFont="1" applyFill="1" applyBorder="1" applyProtection="1">
      <protection locked="0"/>
    </xf>
    <xf numFmtId="0" fontId="0" fillId="4" borderId="0" xfId="0" applyFill="1"/>
    <xf numFmtId="0" fontId="27" fillId="4" borderId="0" xfId="0" applyFont="1" applyFill="1" applyAlignment="1">
      <alignment horizontal="center" vertical="center" wrapText="1"/>
    </xf>
    <xf numFmtId="0" fontId="0" fillId="4" borderId="15" xfId="0" applyFill="1" applyBorder="1"/>
    <xf numFmtId="0" fontId="0" fillId="4" borderId="16" xfId="0" applyFill="1" applyBorder="1"/>
    <xf numFmtId="0" fontId="0" fillId="4" borderId="16" xfId="0" applyFill="1" applyBorder="1" applyAlignment="1">
      <alignment horizontal="right"/>
    </xf>
    <xf numFmtId="0" fontId="0" fillId="4" borderId="17" xfId="0" applyFill="1" applyBorder="1"/>
    <xf numFmtId="0" fontId="28" fillId="4" borderId="18" xfId="0" applyFont="1" applyFill="1" applyBorder="1"/>
    <xf numFmtId="0" fontId="0" fillId="4" borderId="0" xfId="0" applyFill="1" applyBorder="1"/>
    <xf numFmtId="0" fontId="0" fillId="4" borderId="0" xfId="0" applyFill="1" applyBorder="1" applyAlignment="1">
      <alignment horizontal="right"/>
    </xf>
    <xf numFmtId="0" fontId="28" fillId="4" borderId="20" xfId="0" applyFont="1" applyFill="1" applyBorder="1"/>
    <xf numFmtId="0" fontId="0" fillId="4" borderId="21" xfId="0" applyFill="1" applyBorder="1"/>
    <xf numFmtId="0" fontId="0" fillId="4" borderId="21" xfId="0" applyFill="1" applyBorder="1" applyAlignment="1">
      <alignment horizontal="right"/>
    </xf>
    <xf numFmtId="167" fontId="28" fillId="4" borderId="22" xfId="1" applyNumberFormat="1" applyFont="1" applyFill="1" applyBorder="1"/>
    <xf numFmtId="0" fontId="0" fillId="4" borderId="0" xfId="0" applyFill="1" applyAlignment="1">
      <alignment horizontal="right"/>
    </xf>
    <xf numFmtId="167" fontId="0" fillId="4" borderId="0" xfId="0" applyNumberFormat="1" applyFill="1"/>
    <xf numFmtId="167" fontId="0" fillId="4" borderId="17" xfId="0" applyNumberFormat="1" applyFill="1" applyBorder="1"/>
    <xf numFmtId="0" fontId="0" fillId="4" borderId="18" xfId="0" applyFill="1" applyBorder="1"/>
    <xf numFmtId="0" fontId="29" fillId="4" borderId="0" xfId="0" applyFont="1" applyFill="1" applyBorder="1"/>
    <xf numFmtId="167" fontId="30" fillId="4" borderId="19" xfId="0" applyNumberFormat="1" applyFont="1" applyFill="1" applyBorder="1"/>
    <xf numFmtId="0" fontId="31" fillId="4" borderId="0" xfId="0" applyFont="1" applyFill="1" applyBorder="1" applyAlignment="1">
      <alignment horizontal="right"/>
    </xf>
    <xf numFmtId="0" fontId="31" fillId="5" borderId="0" xfId="0" applyFont="1" applyFill="1" applyBorder="1" applyProtection="1">
      <protection locked="0"/>
    </xf>
    <xf numFmtId="0" fontId="30" fillId="4" borderId="19" xfId="0" applyFont="1" applyFill="1" applyBorder="1"/>
    <xf numFmtId="9" fontId="0" fillId="4" borderId="0" xfId="0" applyNumberFormat="1" applyFill="1" applyBorder="1"/>
    <xf numFmtId="167" fontId="1" fillId="4" borderId="0" xfId="1" applyNumberFormat="1" applyFill="1" applyBorder="1"/>
    <xf numFmtId="0" fontId="0" fillId="4" borderId="20" xfId="0" applyFill="1" applyBorder="1"/>
    <xf numFmtId="9" fontId="0" fillId="4" borderId="21" xfId="0" applyNumberFormat="1" applyFill="1" applyBorder="1"/>
    <xf numFmtId="167" fontId="30" fillId="4" borderId="22" xfId="0" applyNumberFormat="1" applyFont="1" applyFill="1" applyBorder="1"/>
    <xf numFmtId="9" fontId="0" fillId="4" borderId="0" xfId="0" applyNumberFormat="1" applyFill="1"/>
    <xf numFmtId="167" fontId="30" fillId="4" borderId="0" xfId="0" applyNumberFormat="1" applyFont="1" applyFill="1"/>
    <xf numFmtId="167" fontId="30" fillId="4" borderId="17" xfId="0" applyNumberFormat="1" applyFont="1" applyFill="1" applyBorder="1"/>
    <xf numFmtId="0" fontId="30" fillId="4" borderId="22" xfId="0" applyFont="1" applyFill="1" applyBorder="1"/>
    <xf numFmtId="0" fontId="30" fillId="4" borderId="0" xfId="0" applyFont="1" applyFill="1"/>
    <xf numFmtId="0" fontId="30" fillId="4" borderId="17" xfId="0" applyFont="1" applyFill="1" applyBorder="1"/>
    <xf numFmtId="167" fontId="30" fillId="4" borderId="19" xfId="1" applyNumberFormat="1" applyFont="1" applyFill="1" applyBorder="1"/>
    <xf numFmtId="167" fontId="31" fillId="5" borderId="0" xfId="1" applyNumberFormat="1" applyFont="1" applyFill="1" applyBorder="1" applyProtection="1">
      <protection locked="0"/>
    </xf>
    <xf numFmtId="167" fontId="1" fillId="4" borderId="21" xfId="1" applyNumberFormat="1" applyFill="1" applyBorder="1"/>
    <xf numFmtId="167" fontId="1" fillId="4" borderId="0" xfId="1" applyNumberFormat="1" applyFill="1"/>
    <xf numFmtId="0" fontId="0" fillId="4" borderId="0" xfId="0" applyFill="1" applyAlignment="1" applyProtection="1">
      <alignment horizontal="right"/>
    </xf>
    <xf numFmtId="0" fontId="31" fillId="5" borderId="0" xfId="0" applyFont="1" applyFill="1" applyBorder="1" applyAlignment="1" applyProtection="1">
      <alignment horizontal="right"/>
      <protection locked="0"/>
    </xf>
    <xf numFmtId="0" fontId="0" fillId="4" borderId="22" xfId="0" applyFill="1" applyBorder="1"/>
    <xf numFmtId="0" fontId="27" fillId="4" borderId="0" xfId="0" applyFont="1" applyFill="1" applyBorder="1"/>
    <xf numFmtId="0" fontId="27" fillId="4" borderId="0" xfId="0" applyFont="1" applyFill="1" applyBorder="1" applyAlignment="1">
      <alignment horizontal="right"/>
    </xf>
    <xf numFmtId="167" fontId="27" fillId="4" borderId="19" xfId="0" applyNumberFormat="1" applyFont="1" applyFill="1" applyBorder="1"/>
    <xf numFmtId="0" fontId="33" fillId="4" borderId="16" xfId="0" applyFont="1" applyFill="1" applyBorder="1" applyAlignment="1">
      <alignment horizontal="right"/>
    </xf>
    <xf numFmtId="0" fontId="33" fillId="4" borderId="21" xfId="0" applyFont="1" applyFill="1" applyBorder="1" applyAlignment="1">
      <alignment horizontal="right"/>
    </xf>
    <xf numFmtId="14" fontId="34" fillId="4" borderId="21" xfId="0" applyNumberFormat="1" applyFont="1" applyFill="1" applyBorder="1"/>
    <xf numFmtId="0" fontId="3" fillId="0" borderId="4" xfId="0" applyFont="1" applyBorder="1" applyProtection="1">
      <protection hidden="1"/>
    </xf>
    <xf numFmtId="40" fontId="3" fillId="0" borderId="4" xfId="0" applyNumberFormat="1" applyFont="1" applyBorder="1" applyProtection="1">
      <protection hidden="1"/>
    </xf>
    <xf numFmtId="40" fontId="24" fillId="3" borderId="2" xfId="0" applyNumberFormat="1" applyFont="1" applyFill="1" applyBorder="1" applyAlignment="1" applyProtection="1">
      <alignment horizontal="right"/>
      <protection locked="0"/>
    </xf>
    <xf numFmtId="9" fontId="4" fillId="0" borderId="9" xfId="3" applyNumberFormat="1" applyFont="1" applyFill="1" applyBorder="1" applyAlignment="1" applyProtection="1">
      <alignment horizontal="center"/>
      <protection hidden="1"/>
    </xf>
    <xf numFmtId="9" fontId="4" fillId="0" borderId="11" xfId="3" applyNumberFormat="1" applyFont="1" applyFill="1" applyBorder="1" applyAlignment="1" applyProtection="1">
      <alignment horizontal="center"/>
      <protection hidden="1"/>
    </xf>
    <xf numFmtId="0" fontId="18" fillId="0" borderId="4" xfId="0" applyFont="1" applyBorder="1" applyAlignment="1" applyProtection="1">
      <alignment horizontal="center"/>
      <protection hidden="1"/>
    </xf>
    <xf numFmtId="10" fontId="10" fillId="0" borderId="2" xfId="2" applyNumberFormat="1" applyFont="1" applyFill="1" applyBorder="1" applyAlignment="1" applyProtection="1">
      <alignment horizontal="center"/>
      <protection hidden="1"/>
    </xf>
    <xf numFmtId="2" fontId="10" fillId="0" borderId="4" xfId="0" applyNumberFormat="1" applyFont="1" applyBorder="1" applyAlignment="1" applyProtection="1">
      <alignment horizontal="center"/>
      <protection hidden="1"/>
    </xf>
    <xf numFmtId="10" fontId="10" fillId="0" borderId="2" xfId="0" applyNumberFormat="1" applyFont="1" applyBorder="1" applyAlignment="1" applyProtection="1">
      <alignment horizontal="center"/>
      <protection hidden="1"/>
    </xf>
    <xf numFmtId="0" fontId="38" fillId="0" borderId="4" xfId="0" applyFont="1" applyBorder="1" applyAlignment="1" applyProtection="1">
      <alignment wrapText="1"/>
      <protection hidden="1"/>
    </xf>
    <xf numFmtId="10" fontId="9" fillId="0" borderId="0" xfId="0" applyNumberFormat="1" applyFont="1" applyBorder="1" applyAlignment="1" applyProtection="1">
      <alignment horizontal="center"/>
      <protection hidden="1"/>
    </xf>
    <xf numFmtId="0" fontId="11" fillId="0" borderId="23" xfId="0" applyFont="1" applyFill="1" applyBorder="1" applyAlignment="1" applyProtection="1">
      <alignment horizontal="center"/>
      <protection hidden="1"/>
    </xf>
    <xf numFmtId="0" fontId="39" fillId="4" borderId="0" xfId="0" applyFont="1" applyFill="1" applyBorder="1" applyAlignment="1">
      <alignment horizontal="left"/>
    </xf>
    <xf numFmtId="167" fontId="39" fillId="4" borderId="0" xfId="1" applyNumberFormat="1" applyFont="1" applyFill="1"/>
    <xf numFmtId="0" fontId="39" fillId="4" borderId="0" xfId="0" applyFont="1" applyFill="1"/>
    <xf numFmtId="0" fontId="33" fillId="4" borderId="0" xfId="0" applyFont="1" applyFill="1" applyBorder="1" applyAlignment="1">
      <alignment horizontal="right"/>
    </xf>
    <xf numFmtId="14" fontId="34" fillId="4" borderId="0" xfId="0" applyNumberFormat="1" applyFont="1" applyFill="1" applyBorder="1"/>
    <xf numFmtId="167" fontId="31" fillId="0" borderId="0" xfId="1" applyNumberFormat="1" applyFont="1" applyFill="1" applyBorder="1" applyProtection="1"/>
    <xf numFmtId="0" fontId="40" fillId="0" borderId="27" xfId="0" applyFont="1" applyFill="1" applyBorder="1" applyAlignment="1">
      <alignment horizontal="center" vertical="center" wrapText="1"/>
    </xf>
    <xf numFmtId="3" fontId="26" fillId="5" borderId="17" xfId="0" applyNumberFormat="1" applyFont="1" applyFill="1" applyBorder="1" applyProtection="1">
      <protection locked="0"/>
    </xf>
    <xf numFmtId="3" fontId="26" fillId="5" borderId="19" xfId="0" applyNumberFormat="1" applyFont="1" applyFill="1" applyBorder="1" applyProtection="1">
      <protection locked="0"/>
    </xf>
    <xf numFmtId="3" fontId="26" fillId="5" borderId="22" xfId="0" applyNumberFormat="1" applyFont="1" applyFill="1" applyBorder="1" applyProtection="1">
      <protection locked="0"/>
    </xf>
    <xf numFmtId="3" fontId="26" fillId="0" borderId="19" xfId="0" applyNumberFormat="1" applyFont="1" applyFill="1" applyBorder="1" applyProtection="1"/>
    <xf numFmtId="0" fontId="32" fillId="4" borderId="0" xfId="0" applyFont="1" applyFill="1" applyBorder="1"/>
    <xf numFmtId="168" fontId="27" fillId="4" borderId="19" xfId="0" applyNumberFormat="1" applyFont="1" applyFill="1" applyBorder="1"/>
    <xf numFmtId="0" fontId="0" fillId="4" borderId="0" xfId="0" applyFont="1" applyFill="1"/>
    <xf numFmtId="0" fontId="41" fillId="6" borderId="0" xfId="0" applyFont="1" applyFill="1"/>
    <xf numFmtId="0" fontId="42" fillId="7" borderId="0" xfId="0" applyFont="1" applyFill="1" applyBorder="1" applyProtection="1">
      <protection locked="0"/>
    </xf>
    <xf numFmtId="10" fontId="1" fillId="4" borderId="0" xfId="3" applyNumberFormat="1" applyFill="1" applyBorder="1"/>
    <xf numFmtId="3" fontId="43" fillId="5" borderId="19" xfId="0" applyNumberFormat="1" applyFont="1" applyFill="1" applyBorder="1" applyAlignment="1" applyProtection="1">
      <alignment horizontal="right"/>
      <protection locked="0"/>
    </xf>
    <xf numFmtId="0" fontId="0" fillId="0" borderId="0" xfId="0" applyAlignment="1" applyProtection="1">
      <alignment wrapText="1"/>
      <protection hidden="1"/>
    </xf>
    <xf numFmtId="0" fontId="0" fillId="0" borderId="0" xfId="0" applyFill="1" applyBorder="1" applyProtection="1">
      <protection hidden="1"/>
    </xf>
    <xf numFmtId="2" fontId="9" fillId="0" borderId="23" xfId="0" applyNumberFormat="1" applyFont="1" applyBorder="1" applyAlignment="1" applyProtection="1">
      <alignment horizontal="center"/>
      <protection hidden="1"/>
    </xf>
    <xf numFmtId="0" fontId="11" fillId="0" borderId="13" xfId="0" applyFont="1" applyFill="1" applyBorder="1" applyAlignment="1" applyProtection="1">
      <alignment horizontal="center"/>
      <protection hidden="1"/>
    </xf>
    <xf numFmtId="0" fontId="11" fillId="0" borderId="14" xfId="0" applyFont="1" applyFill="1" applyBorder="1" applyAlignment="1" applyProtection="1">
      <alignment horizontal="center"/>
      <protection hidden="1"/>
    </xf>
    <xf numFmtId="10" fontId="10" fillId="0" borderId="3" xfId="0" applyNumberFormat="1" applyFont="1" applyBorder="1" applyAlignment="1" applyProtection="1">
      <alignment horizontal="center"/>
      <protection hidden="1"/>
    </xf>
    <xf numFmtId="0" fontId="44" fillId="0" borderId="0" xfId="0" applyFont="1"/>
    <xf numFmtId="0" fontId="45" fillId="0" borderId="0" xfId="8"/>
    <xf numFmtId="167" fontId="31" fillId="0" borderId="16" xfId="1" applyNumberFormat="1" applyFont="1" applyFill="1" applyBorder="1" applyProtection="1"/>
    <xf numFmtId="40" fontId="24" fillId="3" borderId="2" xfId="0" applyNumberFormat="1" applyFont="1" applyFill="1" applyBorder="1" applyAlignment="1" applyProtection="1">
      <alignment horizontal="center"/>
      <protection locked="0"/>
    </xf>
    <xf numFmtId="2" fontId="2" fillId="2" borderId="0" xfId="0" applyNumberFormat="1" applyFont="1" applyFill="1" applyBorder="1" applyAlignment="1" applyProtection="1">
      <alignment horizontal="center" vertical="top" wrapText="1"/>
      <protection hidden="1"/>
    </xf>
    <xf numFmtId="0"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0" fontId="11" fillId="0" borderId="12" xfId="0" applyFont="1" applyFill="1" applyBorder="1" applyAlignment="1" applyProtection="1">
      <alignment horizontal="center" vertical="center" wrapText="1"/>
      <protection hidden="1"/>
    </xf>
    <xf numFmtId="0" fontId="11" fillId="0" borderId="13" xfId="0" applyFont="1" applyFill="1" applyBorder="1" applyAlignment="1" applyProtection="1">
      <alignment horizontal="center" vertical="center" wrapText="1"/>
      <protection hidden="1"/>
    </xf>
    <xf numFmtId="0" fontId="11" fillId="0" borderId="14" xfId="0" applyFont="1" applyFill="1" applyBorder="1" applyAlignment="1" applyProtection="1">
      <alignment horizontal="center" vertical="center" wrapText="1"/>
      <protection hidden="1"/>
    </xf>
    <xf numFmtId="0" fontId="11" fillId="0" borderId="24" xfId="0" applyFont="1" applyFill="1" applyBorder="1" applyAlignment="1" applyProtection="1">
      <alignment horizontal="center" vertical="center" wrapText="1"/>
      <protection hidden="1"/>
    </xf>
    <xf numFmtId="0" fontId="11" fillId="0" borderId="25" xfId="0" applyFont="1" applyFill="1" applyBorder="1" applyAlignment="1" applyProtection="1">
      <alignment horizontal="center" vertical="center" wrapText="1"/>
      <protection hidden="1"/>
    </xf>
    <xf numFmtId="0" fontId="11" fillId="0" borderId="26" xfId="0" applyFont="1" applyFill="1" applyBorder="1" applyAlignment="1" applyProtection="1">
      <alignment horizontal="center" vertical="center" wrapText="1"/>
      <protection hidden="1"/>
    </xf>
    <xf numFmtId="0" fontId="11" fillId="0" borderId="24" xfId="0" applyFont="1" applyFill="1" applyBorder="1" applyAlignment="1" applyProtection="1">
      <alignment horizontal="center" vertical="center"/>
      <protection hidden="1"/>
    </xf>
    <xf numFmtId="0" fontId="11" fillId="0" borderId="25" xfId="0" applyFont="1" applyFill="1" applyBorder="1" applyAlignment="1" applyProtection="1">
      <alignment horizontal="center" vertical="center"/>
      <protection hidden="1"/>
    </xf>
    <xf numFmtId="0" fontId="11" fillId="0" borderId="26" xfId="0" applyFont="1" applyFill="1" applyBorder="1" applyAlignment="1" applyProtection="1">
      <alignment horizontal="center" vertical="center"/>
      <protection hidden="1"/>
    </xf>
    <xf numFmtId="0" fontId="3" fillId="0" borderId="2" xfId="0" applyFont="1" applyBorder="1" applyAlignment="1" applyProtection="1">
      <alignment horizontal="center"/>
      <protection hidden="1"/>
    </xf>
    <xf numFmtId="0" fontId="25" fillId="4" borderId="0" xfId="0" applyFont="1" applyFill="1" applyAlignment="1">
      <alignment horizontal="center" vertical="center" wrapText="1"/>
    </xf>
    <xf numFmtId="0" fontId="26" fillId="5" borderId="0" xfId="0" applyFont="1" applyFill="1" applyAlignment="1">
      <alignment horizontal="center" vertical="center" wrapText="1"/>
    </xf>
  </cellXfs>
  <cellStyles count="9">
    <cellStyle name="Collegamento ipertestuale" xfId="8" builtinId="8"/>
    <cellStyle name="Euro" xfId="4"/>
    <cellStyle name="Migliaia" xfId="1" builtinId="3"/>
    <cellStyle name="Migliaia [0]" xfId="2" builtinId="6"/>
    <cellStyle name="Migliaia 2" xfId="5"/>
    <cellStyle name="Normale" xfId="0" builtinId="0"/>
    <cellStyle name="Normale 2" xfId="6"/>
    <cellStyle name="Percentuale" xfId="3" builtinId="5"/>
    <cellStyle name="Percentuale 2" xfId="7"/>
  </cellStyles>
  <dxfs count="31">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ont>
        <color theme="0"/>
      </font>
    </dxf>
    <dxf>
      <font>
        <color theme="0"/>
      </font>
      <fill>
        <patternFill>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95250</xdr:colOff>
      <xdr:row>1</xdr:row>
      <xdr:rowOff>123825</xdr:rowOff>
    </xdr:from>
    <xdr:to>
      <xdr:col>16</xdr:col>
      <xdr:colOff>523875</xdr:colOff>
      <xdr:row>33</xdr:row>
      <xdr:rowOff>53340</xdr:rowOff>
    </xdr:to>
    <xdr:sp macro="" textlink="">
      <xdr:nvSpPr>
        <xdr:cNvPr id="2" name="CasellaDiTesto 1"/>
        <xdr:cNvSpPr txBox="1"/>
      </xdr:nvSpPr>
      <xdr:spPr>
        <a:xfrm>
          <a:off x="704850" y="291465"/>
          <a:ext cx="9572625" cy="5400675"/>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600"/>
            <a:t>AVVERTENZE E ISTRUZIONI </a:t>
          </a:r>
        </a:p>
        <a:p>
          <a:endParaRPr lang="it-IT" sz="1600"/>
        </a:p>
        <a:p>
          <a:r>
            <a:rPr lang="it-IT" sz="1600"/>
            <a:t>I fogli</a:t>
          </a:r>
          <a:r>
            <a:rPr lang="it-IT" sz="1600" baseline="0"/>
            <a:t> di calcolo:</a:t>
          </a:r>
        </a:p>
        <a:p>
          <a:r>
            <a:rPr lang="it-IT" sz="1600" baseline="0"/>
            <a:t>-  "</a:t>
          </a:r>
          <a:r>
            <a:rPr lang="it-IT" sz="1600" b="1" baseline="0"/>
            <a:t>Ordinaria commercio servizi</a:t>
          </a:r>
          <a:r>
            <a:rPr lang="it-IT" sz="1600" baseline="0"/>
            <a:t>"</a:t>
          </a:r>
        </a:p>
        <a:p>
          <a:r>
            <a:rPr lang="it-IT" sz="1600" baseline="0"/>
            <a:t>-  "</a:t>
          </a:r>
          <a:r>
            <a:rPr lang="it-IT" sz="1600" b="1" baseline="0"/>
            <a:t>Ordinaria industria edilizia</a:t>
          </a:r>
          <a:r>
            <a:rPr lang="it-IT" sz="1600" baseline="0"/>
            <a:t>"</a:t>
          </a:r>
        </a:p>
        <a:p>
          <a:r>
            <a:rPr lang="it-IT" sz="1600" baseline="0"/>
            <a:t>-  "</a:t>
          </a:r>
          <a:r>
            <a:rPr lang="it-IT" sz="1600" b="1" baseline="0"/>
            <a:t>Semplificata no rimanenze</a:t>
          </a:r>
          <a:r>
            <a:rPr lang="it-IT" sz="1600" baseline="0"/>
            <a:t>"</a:t>
          </a:r>
        </a:p>
        <a:p>
          <a:r>
            <a:rPr lang="it-IT" sz="1600" baseline="0"/>
            <a:t>inclusi nel presente FILE sono stati scaricati dal sito del Fondo di Garanzia  per le PMI (L. 662/96), nella pagina "documentazione e modulistica" ( </a:t>
          </a:r>
          <a:r>
            <a:rPr lang="it-IT" sz="1600" b="0" i="0" u="sng" strike="noStrike">
              <a:solidFill>
                <a:schemeClr val="dk1"/>
              </a:solidFill>
              <a:effectLst/>
              <a:latin typeface="+mn-lt"/>
              <a:ea typeface="+mn-ea"/>
              <a:cs typeface="+mn-cs"/>
              <a:hlinkClick xmlns:r="http://schemas.openxmlformats.org/officeDocument/2006/relationships" r:id=""/>
            </a:rPr>
            <a:t>http://www.fondidigaranzia.mcc.it/fondo_di_garanzia.html# </a:t>
          </a:r>
          <a:r>
            <a:rPr lang="it-IT" sz="1600"/>
            <a:t> )</a:t>
          </a:r>
        </a:p>
        <a:p>
          <a:pPr marL="0" marR="0" indent="0" defTabSz="914400" eaLnBrk="1" fontAlgn="auto" latinLnBrk="0" hangingPunct="1">
            <a:lnSpc>
              <a:spcPct val="100000"/>
            </a:lnSpc>
            <a:spcBef>
              <a:spcPts val="0"/>
            </a:spcBef>
            <a:spcAft>
              <a:spcPts val="0"/>
            </a:spcAft>
            <a:buClrTx/>
            <a:buSzTx/>
            <a:buFontTx/>
            <a:buNone/>
            <a:tabLst/>
            <a:defRPr/>
          </a:pPr>
          <a:r>
            <a:rPr lang="it-IT" sz="1600"/>
            <a:t>e</a:t>
          </a:r>
          <a:r>
            <a:rPr lang="it-IT" sz="1600" baseline="0"/>
            <a:t> saranno compilati secondo quando indicato nelle Disposizioni Operative del </a:t>
          </a:r>
          <a:r>
            <a:rPr lang="it-IT" sz="1600" baseline="0">
              <a:solidFill>
                <a:schemeClr val="dk1"/>
              </a:solidFill>
              <a:effectLst/>
              <a:latin typeface="+mn-lt"/>
              <a:ea typeface="+mn-ea"/>
              <a:cs typeface="+mn-cs"/>
            </a:rPr>
            <a:t>Fondo di Garanzia  per le PMI (L.662/96).</a:t>
          </a:r>
          <a:endParaRPr lang="it-IT" sz="1600">
            <a:effectLst/>
          </a:endParaRPr>
        </a:p>
        <a:p>
          <a:r>
            <a:rPr lang="it-IT" sz="1600" baseline="0">
              <a:solidFill>
                <a:schemeClr val="dk1"/>
              </a:solidFill>
              <a:effectLst/>
              <a:latin typeface="+mn-lt"/>
              <a:ea typeface="+mn-ea"/>
              <a:cs typeface="+mn-cs"/>
            </a:rPr>
            <a:t>Saranno utilizzati ai fini della valutazione di merito, in relazione ai Prestiti Non Cofinanziati di importo superiore a 100 mila Euro ed inferiore a 500 mila Euro.</a:t>
          </a:r>
        </a:p>
        <a:p>
          <a:r>
            <a:rPr lang="it-IT" sz="1600" baseline="0"/>
            <a:t>Sono applicabili alle tipologie di imprese ammissibili allo Smart Energy Fund ai sensi dell'Avviso, facendo riferimento al settore di appartenenza ed al regime contabile applicabile (contabilità ordinaria o semplificata).  </a:t>
          </a:r>
        </a:p>
        <a:p>
          <a:r>
            <a:rPr lang="it-IT" sz="1600"/>
            <a:t>Sulla base dei</a:t>
          </a:r>
          <a:r>
            <a:rPr lang="it-IT" sz="1600" baseline="0"/>
            <a:t> modelli di calcolo si verificherà se </a:t>
          </a:r>
          <a:r>
            <a:rPr lang="it-IT" sz="1600"/>
            <a:t>le imprese richiedenti risultano "Fascia</a:t>
          </a:r>
          <a:r>
            <a:rPr lang="it-IT" sz="1600" baseline="0"/>
            <a:t> 1". </a:t>
          </a:r>
        </a:p>
        <a:p>
          <a:r>
            <a:rPr lang="it-IT" sz="1600" baseline="0"/>
            <a:t>La quantificazione dell'importo massimo concedibile sarà effettuata ai sensi di quanto indicato nell'Avviso.</a:t>
          </a:r>
          <a:endParaRPr lang="it-IT" sz="1600"/>
        </a:p>
        <a:p>
          <a:endParaRPr lang="it-IT" sz="1600"/>
        </a:p>
        <a:p>
          <a:r>
            <a:rPr lang="it-IT" sz="1600"/>
            <a:t>Il foglio di calcolo "</a:t>
          </a:r>
          <a:r>
            <a:rPr lang="it-IT" sz="1600" b="1"/>
            <a:t>Importo ridotto</a:t>
          </a:r>
          <a:r>
            <a:rPr lang="it-IT" sz="1600"/>
            <a:t>" è stato predisposto da Lazio Innova</a:t>
          </a:r>
          <a:r>
            <a:rPr lang="it-IT" sz="1600" baseline="0"/>
            <a:t> in applicazione della disciplina prevista nelle Disposizioni Operative del Fondo di Garanzia delle PMI, ai sensi dell'Avviso.</a:t>
          </a:r>
        </a:p>
        <a:p>
          <a:r>
            <a:rPr lang="it-IT" sz="1600" baseline="0"/>
            <a:t>Sarà utilizzato ai fini della valutazione di merito,  </a:t>
          </a:r>
          <a:r>
            <a:rPr lang="it-IT" sz="1600" baseline="0">
              <a:solidFill>
                <a:schemeClr val="dk1"/>
              </a:solidFill>
              <a:effectLst/>
              <a:latin typeface="+mn-lt"/>
              <a:ea typeface="+mn-ea"/>
              <a:cs typeface="+mn-cs"/>
            </a:rPr>
            <a:t>in relazione ai Prestiti Non Cofinanziati di importo non superiore a 100 mila Euro, per definire l'ammissibilità e l'importo massimo concedibile.</a:t>
          </a:r>
          <a:endParaRPr lang="it-IT" sz="16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S7:V31"/>
  <sheetViews>
    <sheetView showGridLines="0" showRowColHeaders="0" tabSelected="1" workbookViewId="0">
      <selection activeCell="H1" sqref="H1"/>
    </sheetView>
  </sheetViews>
  <sheetFormatPr defaultRowHeight="12.75" x14ac:dyDescent="0.2"/>
  <sheetData>
    <row r="7" spans="19:19" ht="15" x14ac:dyDescent="0.25">
      <c r="S7" s="155"/>
    </row>
    <row r="8" spans="19:19" ht="15" x14ac:dyDescent="0.25">
      <c r="S8" s="155"/>
    </row>
    <row r="9" spans="19:19" ht="15" x14ac:dyDescent="0.25">
      <c r="S9" s="155"/>
    </row>
    <row r="10" spans="19:19" ht="15" x14ac:dyDescent="0.25">
      <c r="S10" s="155"/>
    </row>
    <row r="11" spans="19:19" ht="15" x14ac:dyDescent="0.25">
      <c r="S11" s="155"/>
    </row>
    <row r="12" spans="19:19" ht="15" x14ac:dyDescent="0.25">
      <c r="S12" s="155"/>
    </row>
    <row r="13" spans="19:19" ht="15" x14ac:dyDescent="0.25">
      <c r="S13" s="155"/>
    </row>
    <row r="31" spans="22:22" x14ac:dyDescent="0.2">
      <c r="V31" s="156"/>
    </row>
  </sheetData>
  <sheetProtection algorithmName="SHA-512" hashValue="UHQ8ccP046v2YfH4LGn8jfl6LyWv+pRxAxv16+vkdaqdy/vZtogfllswxdfwvWvY3jrefwR9Txhyf5ggsAq5iQ==" saltValue="DLsmS9Y6YbuN4aWFPQmtAQ=="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activeCell="B1" sqref="B1:H1"/>
    </sheetView>
  </sheetViews>
  <sheetFormatPr defaultColWidth="9.140625" defaultRowHeight="12.75" x14ac:dyDescent="0.2"/>
  <cols>
    <col min="1" max="1" width="2.28515625" style="2" customWidth="1"/>
    <col min="2" max="2" width="46.140625" style="2" customWidth="1"/>
    <col min="3" max="3" width="15.85546875" style="2" customWidth="1"/>
    <col min="4" max="4" width="9.140625" style="2"/>
    <col min="5" max="5" width="14.85546875" style="2" customWidth="1"/>
    <col min="6" max="16384" width="9.140625" style="2"/>
  </cols>
  <sheetData>
    <row r="1" spans="2:14" ht="33" customHeight="1" x14ac:dyDescent="0.2">
      <c r="B1" s="159" t="s">
        <v>23</v>
      </c>
      <c r="C1" s="159"/>
      <c r="D1" s="159"/>
      <c r="E1" s="159"/>
      <c r="F1" s="159"/>
      <c r="G1" s="159"/>
      <c r="H1" s="159"/>
      <c r="I1" s="1"/>
      <c r="J1" s="1"/>
      <c r="K1" s="1"/>
      <c r="L1" s="1"/>
      <c r="M1" s="1"/>
      <c r="N1" s="1"/>
    </row>
    <row r="2" spans="2:14" ht="33" customHeight="1" x14ac:dyDescent="0.2">
      <c r="B2" s="3"/>
      <c r="C2" s="4"/>
      <c r="D2" s="4"/>
      <c r="E2" s="4"/>
      <c r="F2" s="4"/>
      <c r="G2" s="4"/>
      <c r="H2" s="4"/>
      <c r="I2" s="1"/>
      <c r="J2" s="1"/>
      <c r="K2" s="1"/>
      <c r="L2" s="1"/>
      <c r="M2" s="1"/>
      <c r="N2" s="1"/>
    </row>
    <row r="3" spans="2:14" ht="15" customHeight="1" x14ac:dyDescent="0.25">
      <c r="G3" s="5" t="s">
        <v>0</v>
      </c>
    </row>
    <row r="4" spans="2:14" ht="28.5" customHeight="1" x14ac:dyDescent="0.25">
      <c r="B4" s="6" t="s">
        <v>1</v>
      </c>
      <c r="C4" s="160" t="s">
        <v>97</v>
      </c>
      <c r="D4" s="160"/>
      <c r="E4" s="161" t="s">
        <v>25</v>
      </c>
      <c r="F4" s="161"/>
      <c r="G4" s="161" t="s">
        <v>26</v>
      </c>
      <c r="H4" s="161"/>
    </row>
    <row r="5" spans="2:14" ht="13.5" customHeight="1" x14ac:dyDescent="0.25">
      <c r="B5" s="7"/>
      <c r="C5" s="62" t="s">
        <v>2</v>
      </c>
      <c r="D5" s="62" t="s">
        <v>3</v>
      </c>
      <c r="E5" s="62" t="s">
        <v>2</v>
      </c>
      <c r="F5" s="62" t="s">
        <v>3</v>
      </c>
      <c r="G5" s="62" t="s">
        <v>2</v>
      </c>
      <c r="H5" s="62" t="s">
        <v>3</v>
      </c>
    </row>
    <row r="6" spans="2:14" ht="15.75" x14ac:dyDescent="0.25">
      <c r="B6" s="9" t="s">
        <v>4</v>
      </c>
      <c r="C6" s="10"/>
      <c r="D6" s="11"/>
      <c r="E6" s="10"/>
      <c r="F6" s="12"/>
      <c r="G6" s="13"/>
      <c r="H6" s="14"/>
    </row>
    <row r="7" spans="2:14" ht="15.75" customHeight="1" x14ac:dyDescent="0.25">
      <c r="B7" s="15" t="s">
        <v>5</v>
      </c>
      <c r="C7" s="72">
        <v>0</v>
      </c>
      <c r="D7" s="70" t="e">
        <f>IF(C7="","",C7/$C$10)</f>
        <v>#DIV/0!</v>
      </c>
      <c r="E7" s="72">
        <v>0</v>
      </c>
      <c r="F7" s="70" t="e">
        <f>IF(E7="","",E7/$E$10)</f>
        <v>#DIV/0!</v>
      </c>
      <c r="G7" s="72"/>
      <c r="H7" s="16" t="str">
        <f>IF(G7="","",G7/$G$10)</f>
        <v/>
      </c>
    </row>
    <row r="8" spans="2:14" ht="15.75" customHeight="1" x14ac:dyDescent="0.25">
      <c r="B8" s="15" t="s">
        <v>6</v>
      </c>
      <c r="C8" s="72">
        <v>0</v>
      </c>
      <c r="D8" s="70" t="e">
        <f>IF(C8="","",C8/$C$10)</f>
        <v>#DIV/0!</v>
      </c>
      <c r="E8" s="72">
        <v>0</v>
      </c>
      <c r="F8" s="70" t="e">
        <f>IF(E8="","",E8/$E$10)</f>
        <v>#DIV/0!</v>
      </c>
      <c r="G8" s="72"/>
      <c r="H8" s="16" t="str">
        <f>IF(G8="","",G8/$G$10)</f>
        <v/>
      </c>
    </row>
    <row r="9" spans="2:14" ht="15.75" customHeight="1" x14ac:dyDescent="0.25">
      <c r="B9" s="15" t="s">
        <v>7</v>
      </c>
      <c r="C9" s="72">
        <v>0</v>
      </c>
      <c r="D9" s="70" t="e">
        <f>IF(C9="","",C9/$C$10)</f>
        <v>#DIV/0!</v>
      </c>
      <c r="E9" s="72">
        <v>0</v>
      </c>
      <c r="F9" s="70" t="e">
        <f>IF(E9="","",E9/$E$10)</f>
        <v>#DIV/0!</v>
      </c>
      <c r="G9" s="72"/>
      <c r="H9" s="16" t="str">
        <f>IF(G9="","",G9/$G$10)</f>
        <v/>
      </c>
    </row>
    <row r="10" spans="2:14" ht="15.75" customHeight="1" x14ac:dyDescent="0.25">
      <c r="B10" s="17" t="s">
        <v>8</v>
      </c>
      <c r="C10" s="64">
        <f>+C7+C8+C9</f>
        <v>0</v>
      </c>
      <c r="D10" s="70" t="e">
        <f>IF(C10="","",C10/$C$10)</f>
        <v>#DIV/0!</v>
      </c>
      <c r="E10" s="64">
        <f>IF(E7="","",SUM(E7:E9))</f>
        <v>0</v>
      </c>
      <c r="F10" s="70" t="e">
        <f>IF(E10="","",E10/$E$10)</f>
        <v>#DIV/0!</v>
      </c>
      <c r="G10" s="18" t="str">
        <f>IF(G7="","",SUM(G7:G9))</f>
        <v/>
      </c>
      <c r="H10" s="16" t="str">
        <f>IF(G10="","",G10/$G$10)</f>
        <v/>
      </c>
    </row>
    <row r="11" spans="2:14" ht="15.75" customHeight="1" x14ac:dyDescent="0.25">
      <c r="B11" s="17"/>
      <c r="C11" s="18"/>
      <c r="D11" s="63"/>
      <c r="E11" s="18"/>
      <c r="F11" s="63"/>
      <c r="G11" s="18"/>
      <c r="H11" s="16"/>
    </row>
    <row r="12" spans="2:14" ht="15.75" customHeight="1" x14ac:dyDescent="0.25">
      <c r="B12" s="15" t="s">
        <v>9</v>
      </c>
      <c r="C12" s="72">
        <v>0</v>
      </c>
      <c r="D12" s="70" t="e">
        <f>IF(C12="","",C12/$C$15)</f>
        <v>#DIV/0!</v>
      </c>
      <c r="E12" s="72">
        <v>0</v>
      </c>
      <c r="F12" s="70" t="e">
        <f>IF(E12="","",E12/$E$15)</f>
        <v>#DIV/0!</v>
      </c>
      <c r="G12" s="72"/>
      <c r="H12" s="16" t="str">
        <f>IF(G12="","",G12/$G$15)</f>
        <v/>
      </c>
    </row>
    <row r="13" spans="2:14" ht="15.75" customHeight="1" x14ac:dyDescent="0.25">
      <c r="B13" s="15" t="s">
        <v>10</v>
      </c>
      <c r="C13" s="72">
        <v>0</v>
      </c>
      <c r="D13" s="70" t="e">
        <f>IF(C13="","",C13/$C$15)</f>
        <v>#DIV/0!</v>
      </c>
      <c r="E13" s="72">
        <v>0</v>
      </c>
      <c r="F13" s="70" t="e">
        <f>IF(E13="","",E13/$E$15)</f>
        <v>#DIV/0!</v>
      </c>
      <c r="G13" s="72"/>
      <c r="H13" s="16" t="str">
        <f>IF(G13="","",G13/$G$15)</f>
        <v/>
      </c>
    </row>
    <row r="14" spans="2:14" ht="15.75" customHeight="1" x14ac:dyDescent="0.25">
      <c r="B14" s="15" t="s">
        <v>11</v>
      </c>
      <c r="C14" s="72">
        <v>0</v>
      </c>
      <c r="D14" s="70" t="e">
        <f>IF(C14="","",C14/$C$15)</f>
        <v>#DIV/0!</v>
      </c>
      <c r="E14" s="72">
        <v>0</v>
      </c>
      <c r="F14" s="70" t="e">
        <f>IF(E14="","",E14/$E$15)</f>
        <v>#DIV/0!</v>
      </c>
      <c r="G14" s="72"/>
      <c r="H14" s="16" t="str">
        <f>IF(G14="","",G14/$G$15)</f>
        <v/>
      </c>
    </row>
    <row r="15" spans="2:14" ht="15.75" customHeight="1" x14ac:dyDescent="0.25">
      <c r="B15" s="17" t="s">
        <v>12</v>
      </c>
      <c r="C15" s="64">
        <f>IF(C12="","",SUM(C12:C14))</f>
        <v>0</v>
      </c>
      <c r="D15" s="70" t="e">
        <f>IF(C15="","",IF(C10-C15&gt;0,"!",IF(C10-C15&lt;0,"?",IF(C15="","",C15/$C$15))))</f>
        <v>#DIV/0!</v>
      </c>
      <c r="E15" s="64">
        <f>IF(E12="","",SUM(E12:E14))</f>
        <v>0</v>
      </c>
      <c r="F15" s="70" t="e">
        <f>IF(E15="","",IF(E10-E15&gt;0,"!",IF(E10-E15&lt;0,"?",IF(E15="","",E15/$E$15))))</f>
        <v>#DIV/0!</v>
      </c>
      <c r="G15" s="18" t="str">
        <f>IF(G12="","",SUM(G12:G14))</f>
        <v/>
      </c>
      <c r="H15" s="16" t="str">
        <f>IF(G15="","",G15/$G$15)</f>
        <v/>
      </c>
    </row>
    <row r="16" spans="2:14" ht="15.75" customHeight="1" x14ac:dyDescent="0.25">
      <c r="B16" s="19"/>
      <c r="C16" s="20"/>
      <c r="D16" s="21"/>
      <c r="E16" s="20"/>
      <c r="F16" s="22"/>
      <c r="G16" s="23"/>
      <c r="H16" s="22"/>
    </row>
    <row r="17" spans="2:8" ht="15.75" customHeight="1" x14ac:dyDescent="0.25">
      <c r="B17" s="24" t="s">
        <v>13</v>
      </c>
      <c r="C17" s="10"/>
      <c r="D17" s="11"/>
      <c r="E17" s="10"/>
      <c r="F17" s="12"/>
      <c r="G17" s="25"/>
      <c r="H17" s="12"/>
    </row>
    <row r="18" spans="2:8" ht="15.75" customHeight="1" x14ac:dyDescent="0.25">
      <c r="B18" s="15" t="s">
        <v>14</v>
      </c>
      <c r="C18" s="158">
        <v>0</v>
      </c>
      <c r="D18" s="158"/>
      <c r="E18" s="158">
        <v>0</v>
      </c>
      <c r="F18" s="158"/>
      <c r="G18" s="158"/>
      <c r="H18" s="158"/>
    </row>
    <row r="19" spans="2:8" ht="15.75" customHeight="1" x14ac:dyDescent="0.25">
      <c r="B19" s="15" t="s">
        <v>15</v>
      </c>
      <c r="C19" s="158">
        <v>0</v>
      </c>
      <c r="D19" s="158"/>
      <c r="E19" s="158">
        <v>0</v>
      </c>
      <c r="F19" s="158"/>
      <c r="G19" s="158"/>
      <c r="H19" s="158"/>
    </row>
    <row r="20" spans="2:8" ht="15.75" customHeight="1" x14ac:dyDescent="0.25">
      <c r="B20" s="15" t="s">
        <v>30</v>
      </c>
      <c r="C20" s="158">
        <v>100</v>
      </c>
      <c r="D20" s="158"/>
      <c r="E20" s="158">
        <v>100</v>
      </c>
      <c r="F20" s="158"/>
      <c r="G20" s="158"/>
      <c r="H20" s="158"/>
    </row>
    <row r="21" spans="2:8" ht="15.75" customHeight="1" x14ac:dyDescent="0.25">
      <c r="B21" s="15" t="s">
        <v>29</v>
      </c>
      <c r="C21" s="158">
        <v>0</v>
      </c>
      <c r="D21" s="158"/>
      <c r="E21" s="158">
        <v>0</v>
      </c>
      <c r="F21" s="158"/>
      <c r="G21" s="158"/>
      <c r="H21" s="158"/>
    </row>
    <row r="22" spans="2:8" ht="15.75" customHeight="1" x14ac:dyDescent="0.25">
      <c r="B22" s="15" t="s">
        <v>16</v>
      </c>
      <c r="C22" s="158">
        <v>0</v>
      </c>
      <c r="D22" s="158"/>
      <c r="E22" s="158">
        <v>0</v>
      </c>
      <c r="F22" s="158"/>
      <c r="G22" s="158"/>
      <c r="H22" s="158"/>
    </row>
    <row r="23" spans="2:8" ht="6" customHeight="1" x14ac:dyDescent="0.25">
      <c r="B23" s="10"/>
      <c r="C23" s="26"/>
      <c r="D23" s="27"/>
      <c r="E23" s="26"/>
      <c r="F23" s="28"/>
      <c r="G23" s="26"/>
      <c r="H23" s="14"/>
    </row>
    <row r="24" spans="2:8" ht="15.75" x14ac:dyDescent="0.25">
      <c r="B24" s="9" t="s">
        <v>17</v>
      </c>
      <c r="C24" s="8" t="s">
        <v>18</v>
      </c>
      <c r="D24" s="29" t="s">
        <v>19</v>
      </c>
      <c r="E24" s="8" t="s">
        <v>18</v>
      </c>
      <c r="F24" s="29" t="s">
        <v>19</v>
      </c>
      <c r="G24" s="30"/>
      <c r="H24" s="16"/>
    </row>
    <row r="25" spans="2:8" ht="12" customHeight="1" x14ac:dyDescent="0.25">
      <c r="B25" s="31" t="s">
        <v>20</v>
      </c>
      <c r="C25" s="26"/>
      <c r="D25" s="26"/>
      <c r="E25" s="26"/>
      <c r="F25" s="26"/>
      <c r="G25" s="26"/>
      <c r="H25" s="32"/>
    </row>
    <row r="26" spans="2:8" ht="12" customHeight="1" x14ac:dyDescent="0.25">
      <c r="B26" s="33"/>
      <c r="C26" s="26"/>
      <c r="D26" s="26"/>
      <c r="E26" s="26"/>
      <c r="F26" s="26"/>
      <c r="G26" s="26"/>
      <c r="H26" s="32"/>
    </row>
    <row r="27" spans="2:8" ht="15.75" x14ac:dyDescent="0.25">
      <c r="B27" s="65" t="s">
        <v>27</v>
      </c>
      <c r="C27" s="35" t="str">
        <f>IF(C12=0,"n.c.",IF(C12="","",(C7+C8)/C12))</f>
        <v>n.c.</v>
      </c>
      <c r="D27" s="71">
        <f>IF(C27="","",IF(C27&gt;=0.8,3,IF(C27&lt;=0,0,IF(C27&lt;=0.5,1,2))))</f>
        <v>3</v>
      </c>
      <c r="E27" s="35" t="str">
        <f>IF(E12=0,"n.c.",IF(E12="","",(E7+E8)/E12))</f>
        <v>n.c.</v>
      </c>
      <c r="F27" s="71">
        <f>IF(E27="","",IF(E27&gt;=0.8,3,IF(E27&lt;=0,0,IF(E27&lt;=0.5,1,2))))</f>
        <v>3</v>
      </c>
      <c r="G27" s="36"/>
      <c r="H27" s="37"/>
    </row>
    <row r="28" spans="2:8" ht="15.75" x14ac:dyDescent="0.25">
      <c r="B28" s="34" t="s">
        <v>31</v>
      </c>
      <c r="C28" s="68" t="str">
        <f>IF(C15=0,"n.c.",IF(C15="","",C14/C15))</f>
        <v>n.c.</v>
      </c>
      <c r="D28" s="71">
        <f>IF(C28="","",IF(C28&gt;=0.07,3,IF(C28&lt;=0,0,IF(C28&lt;=0.05,1,2))))</f>
        <v>3</v>
      </c>
      <c r="E28" s="68" t="str">
        <f>IF(E15=0,"n.c.",IF(E15="","",E14/E15))</f>
        <v>n.c.</v>
      </c>
      <c r="F28" s="71">
        <f>IF(E28="","",IF(E28&gt;=0.07,3,IF(E28&lt;=0,0,IF(E28&lt;=0.05,1,2))))</f>
        <v>3</v>
      </c>
      <c r="G28" s="38"/>
      <c r="H28" s="37"/>
    </row>
    <row r="29" spans="2:8" ht="15.75" customHeight="1" x14ac:dyDescent="0.25">
      <c r="B29" s="34" t="s">
        <v>32</v>
      </c>
      <c r="C29" s="69" t="str">
        <f>IF(AND(C21=0,C20&lt;0),0,(IF(C21=0,"n.c.",(IF(C21="","",C20/C21)))))</f>
        <v>n.c.</v>
      </c>
      <c r="D29" s="71">
        <f>IF(C29="","",IF(C29&lt;1,0,IF(C29&lt;1.5,1,IF(C29&gt;=2,3,2))))</f>
        <v>3</v>
      </c>
      <c r="E29" s="69" t="str">
        <f>IF(AND(E21=0,E20&lt;0),0,(IF(E21=0,"n.c.",IF(E21=0,"n.c.",IF(E20="","",E20/E21)))))</f>
        <v>n.c.</v>
      </c>
      <c r="F29" s="71">
        <f>IF(E29="","",IF(E29&lt;1,0,IF(E29&lt;1.5,1,IF(E29&gt;=2,3,2))))</f>
        <v>3</v>
      </c>
      <c r="G29" s="38"/>
      <c r="H29" s="37"/>
    </row>
    <row r="30" spans="2:8" ht="15.75" x14ac:dyDescent="0.25">
      <c r="B30" s="65" t="s">
        <v>33</v>
      </c>
      <c r="C30" s="39" t="str">
        <f>IF(AND(C18=0,C20&lt;0),0,(IF(C18=0,"n.c.",IF(C18=0,"n.c.",IF(C20="","",C20/C18)))))</f>
        <v>n.c.</v>
      </c>
      <c r="D30" s="71">
        <f>IF(C30="","",IF(C30&gt;=0.08,3,IF(C30&lt;0.03,0,IF(C30&gt;=0.05,2,1))))</f>
        <v>3</v>
      </c>
      <c r="E30" s="39" t="str">
        <f>IF(AND(E18=0,E20&lt;0),0,(IF(E18=0,"n.c.",IF(E20="","",E20/E18))))</f>
        <v>n.c.</v>
      </c>
      <c r="F30" s="71">
        <f>IF(E30="","",IF(E30&gt;=0.08,3,IF(E30&lt;0.03,0,IF(E30&gt;=0.05,2,1))))</f>
        <v>3</v>
      </c>
      <c r="G30" s="38"/>
      <c r="H30" s="37"/>
    </row>
    <row r="31" spans="2:8" ht="13.5" customHeight="1" x14ac:dyDescent="0.25">
      <c r="B31" s="40"/>
      <c r="C31" s="41"/>
      <c r="D31" s="42"/>
      <c r="E31" s="43"/>
      <c r="F31" s="44">
        <v>0</v>
      </c>
      <c r="G31" s="41"/>
      <c r="H31" s="45"/>
    </row>
    <row r="32" spans="2:8" ht="15.75" x14ac:dyDescent="0.25">
      <c r="B32" s="40"/>
      <c r="C32" s="41"/>
      <c r="D32" s="71">
        <f>IF(C27="","",D27+D28+D29+D30)</f>
        <v>12</v>
      </c>
      <c r="E32" s="43"/>
      <c r="F32" s="71">
        <f>IF(E27="","",F27+F28+F29+F30)</f>
        <v>12</v>
      </c>
      <c r="G32" s="41"/>
      <c r="H32" s="45"/>
    </row>
    <row r="33" spans="1:9" x14ac:dyDescent="0.2">
      <c r="B33" s="46"/>
      <c r="C33" s="47"/>
      <c r="D33" s="48"/>
      <c r="E33" s="47"/>
      <c r="F33" s="48"/>
      <c r="G33" s="47"/>
      <c r="H33" s="49"/>
    </row>
    <row r="34" spans="1:9" ht="15.75" x14ac:dyDescent="0.25">
      <c r="B34" s="50" t="s">
        <v>21</v>
      </c>
      <c r="C34" s="41"/>
      <c r="D34" s="71" t="str">
        <f>IF(D32="","",IF(D32&gt;=9,"A",IF(D32&lt;7,"C","B")))</f>
        <v>A</v>
      </c>
      <c r="E34" s="41"/>
      <c r="F34" s="71" t="str">
        <f>IF(F32="","",IF(F32&gt;=9,"A",IF(F32&lt;7,"C","B")))</f>
        <v>A</v>
      </c>
      <c r="G34" s="41"/>
      <c r="H34" s="45"/>
    </row>
    <row r="35" spans="1:9" ht="8.25" customHeight="1" x14ac:dyDescent="0.25">
      <c r="B35" s="51"/>
      <c r="C35" s="38"/>
      <c r="D35" s="52"/>
      <c r="E35" s="38"/>
      <c r="F35" s="53"/>
      <c r="G35" s="38"/>
      <c r="H35" s="32"/>
    </row>
    <row r="36" spans="1:9" ht="15" customHeight="1" x14ac:dyDescent="0.25">
      <c r="B36" s="51"/>
      <c r="C36" s="38"/>
      <c r="D36" s="52"/>
      <c r="E36" s="38"/>
      <c r="F36" s="53"/>
      <c r="G36" s="38"/>
      <c r="H36" s="32"/>
    </row>
    <row r="37" spans="1:9" ht="36.75" customHeight="1" x14ac:dyDescent="0.25">
      <c r="B37" s="66" t="s">
        <v>28</v>
      </c>
      <c r="C37" s="41"/>
      <c r="D37" s="162" t="e">
        <f>IF(AND(D14&lt;5%,F14&lt;5%),"Fascia 3                                                     Mezzi Propri/Tot. Passivo",(IF(AND(D34="a",F34="a"),"Fascia 1",IF(AND(D34="b",F34="a"),"Fascia 1",IF(AND(D34="b",F34="c"),"Fascia 3",IF(AND(D34="c",F34="c"),"Fascia 3","Fascia 2"))))))</f>
        <v>#DIV/0!</v>
      </c>
      <c r="E37" s="163"/>
      <c r="F37" s="164"/>
      <c r="G37" s="38"/>
      <c r="H37" s="32"/>
    </row>
    <row r="38" spans="1:9" ht="20.25" customHeight="1" x14ac:dyDescent="0.25">
      <c r="B38" s="51"/>
      <c r="C38" s="38"/>
      <c r="D38" s="52"/>
      <c r="E38" s="38"/>
      <c r="F38" s="53"/>
      <c r="G38" s="38"/>
      <c r="H38" s="32"/>
    </row>
    <row r="39" spans="1:9" s="57" customFormat="1" ht="13.5" customHeight="1" x14ac:dyDescent="0.25">
      <c r="A39" s="54"/>
      <c r="B39" s="67" t="s">
        <v>22</v>
      </c>
      <c r="C39" s="55"/>
      <c r="D39" s="55"/>
      <c r="E39" s="55"/>
      <c r="F39" s="55"/>
      <c r="G39" s="55"/>
      <c r="H39" s="56"/>
    </row>
    <row r="40" spans="1:9" ht="15.75" x14ac:dyDescent="0.25">
      <c r="C40" s="58"/>
      <c r="D40" s="59"/>
      <c r="E40" s="59"/>
      <c r="F40" s="26"/>
      <c r="G40" s="60"/>
      <c r="H40" s="26"/>
      <c r="I40" s="61"/>
    </row>
  </sheetData>
  <sheetProtection password="EA03" sheet="1" objects="1" scenarios="1"/>
  <mergeCells count="20">
    <mergeCell ref="G21:H21"/>
    <mergeCell ref="C22:D22"/>
    <mergeCell ref="E22:F22"/>
    <mergeCell ref="G22:H22"/>
    <mergeCell ref="D37:F37"/>
    <mergeCell ref="C21:D21"/>
    <mergeCell ref="E21:F21"/>
    <mergeCell ref="B1:H1"/>
    <mergeCell ref="C4:D4"/>
    <mergeCell ref="E4:F4"/>
    <mergeCell ref="G4:H4"/>
    <mergeCell ref="C18:D18"/>
    <mergeCell ref="E18:F18"/>
    <mergeCell ref="G18:H18"/>
    <mergeCell ref="C19:D19"/>
    <mergeCell ref="E19:F19"/>
    <mergeCell ref="G19:H19"/>
    <mergeCell ref="C20:D20"/>
    <mergeCell ref="E20:F20"/>
    <mergeCell ref="G20:H20"/>
  </mergeCells>
  <conditionalFormatting sqref="D27">
    <cfRule type="expression" dxfId="30" priority="16">
      <formula>+$C$7+$C$8+$C$9+$C$12+$C$13+$C$14=0</formula>
    </cfRule>
  </conditionalFormatting>
  <conditionalFormatting sqref="D29">
    <cfRule type="expression" dxfId="29" priority="14">
      <formula>+$C$18+$C$19+$C$20+$C$21+$C$22=0</formula>
    </cfRule>
  </conditionalFormatting>
  <conditionalFormatting sqref="F27">
    <cfRule type="expression" dxfId="28" priority="13">
      <formula>+$E$7+$E$8+$E$9+$E$12+$E$13+$E$14=0</formula>
    </cfRule>
  </conditionalFormatting>
  <conditionalFormatting sqref="F32">
    <cfRule type="expression" dxfId="27" priority="11">
      <formula>+$E$7+$E$8+$E$9+$E$12+$E$13+$E$14=0</formula>
    </cfRule>
  </conditionalFormatting>
  <conditionalFormatting sqref="D28">
    <cfRule type="expression" dxfId="26" priority="10">
      <formula>+$C$7+$C$8+$C$9+$C$12+$C$13+$C$14=0</formula>
    </cfRule>
  </conditionalFormatting>
  <conditionalFormatting sqref="D32">
    <cfRule type="expression" dxfId="25" priority="9">
      <formula>+$C$7+$C$8+$C$9+$C$12+$C$13+$C$14=0</formula>
    </cfRule>
  </conditionalFormatting>
  <conditionalFormatting sqref="D34">
    <cfRule type="expression" dxfId="24" priority="8">
      <formula>+$C$7+$C$8+$C$9+$C$12+$C$13+$C$14=0</formula>
    </cfRule>
  </conditionalFormatting>
  <conditionalFormatting sqref="D37">
    <cfRule type="expression" dxfId="23" priority="7">
      <formula>+$C$7+$C$8+$C$9+$C$12+$C$13+$C$14=0</formula>
    </cfRule>
  </conditionalFormatting>
  <conditionalFormatting sqref="D30">
    <cfRule type="expression" dxfId="22" priority="6">
      <formula>+$C$18+$C$19+$C$20+$C$21+$C$22=0</formula>
    </cfRule>
  </conditionalFormatting>
  <conditionalFormatting sqref="F28">
    <cfRule type="expression" dxfId="21" priority="5">
      <formula>+$E$7+$E$8+$E$9+$E$12+$E$13+$E$14=0</formula>
    </cfRule>
  </conditionalFormatting>
  <conditionalFormatting sqref="F29">
    <cfRule type="expression" dxfId="20" priority="3">
      <formula>+$E$18+$E$19+$E$20+$E$21+$E$22=0</formula>
    </cfRule>
  </conditionalFormatting>
  <conditionalFormatting sqref="F30">
    <cfRule type="expression" dxfId="19" priority="2">
      <formula>+$E$18+$E$19+$E$20+$E$21+$E$22=0</formula>
    </cfRule>
  </conditionalFormatting>
  <conditionalFormatting sqref="F34">
    <cfRule type="expression" dxfId="18" priority="1">
      <formula>+$E$7+$E$8+$E$9+$E$12+$E$13+$E$14=0</formula>
    </cfRule>
  </conditionalFormatting>
  <pageMargins left="0.26" right="0.25" top="0.19" bottom="0.32" header="0.16" footer="0.19"/>
  <pageSetup paperSize="9" scale="90"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workbookViewId="0">
      <selection activeCell="C16" sqref="C16"/>
    </sheetView>
  </sheetViews>
  <sheetFormatPr defaultColWidth="9.140625" defaultRowHeight="12.75" x14ac:dyDescent="0.2"/>
  <cols>
    <col min="1" max="1" width="1.7109375" style="2" customWidth="1"/>
    <col min="2" max="2" width="51.140625" style="2" customWidth="1"/>
    <col min="3" max="3" width="13.28515625" style="2" customWidth="1"/>
    <col min="4" max="4" width="9.140625" style="2"/>
    <col min="5" max="5" width="13.28515625" style="2" customWidth="1"/>
    <col min="6" max="6" width="9.140625" style="2"/>
    <col min="7" max="7" width="9.28515625" style="2" customWidth="1"/>
    <col min="8" max="16384" width="9.140625" style="2"/>
  </cols>
  <sheetData>
    <row r="1" spans="2:9" ht="36" customHeight="1" x14ac:dyDescent="0.2">
      <c r="B1" s="159" t="s">
        <v>70</v>
      </c>
      <c r="C1" s="159"/>
      <c r="D1" s="159"/>
      <c r="E1" s="159"/>
      <c r="F1" s="159"/>
      <c r="G1" s="159"/>
      <c r="H1" s="159"/>
      <c r="I1" s="4"/>
    </row>
    <row r="4" spans="2:9" ht="15.75" x14ac:dyDescent="0.25">
      <c r="G4" s="5" t="s">
        <v>0</v>
      </c>
    </row>
    <row r="5" spans="2:9" ht="30.75" customHeight="1" x14ac:dyDescent="0.25">
      <c r="B5" s="6" t="s">
        <v>1</v>
      </c>
      <c r="C5" s="160" t="s">
        <v>24</v>
      </c>
      <c r="D5" s="160"/>
      <c r="E5" s="161" t="s">
        <v>25</v>
      </c>
      <c r="F5" s="161"/>
      <c r="G5" s="161" t="s">
        <v>26</v>
      </c>
      <c r="H5" s="161"/>
    </row>
    <row r="6" spans="2:9" ht="15" x14ac:dyDescent="0.25">
      <c r="B6" s="7"/>
      <c r="C6" s="62" t="s">
        <v>2</v>
      </c>
      <c r="D6" s="62" t="s">
        <v>3</v>
      </c>
      <c r="E6" s="62" t="s">
        <v>2</v>
      </c>
      <c r="F6" s="62" t="s">
        <v>3</v>
      </c>
      <c r="G6" s="62" t="s">
        <v>2</v>
      </c>
      <c r="H6" s="62" t="s">
        <v>3</v>
      </c>
    </row>
    <row r="7" spans="2:9" ht="15.75" x14ac:dyDescent="0.25">
      <c r="B7" s="9" t="s">
        <v>4</v>
      </c>
      <c r="C7" s="10"/>
      <c r="E7" s="10"/>
      <c r="F7" s="12"/>
      <c r="G7" s="13"/>
      <c r="H7" s="14"/>
    </row>
    <row r="8" spans="2:9" ht="15.75" x14ac:dyDescent="0.25">
      <c r="B8" s="15" t="s">
        <v>5</v>
      </c>
      <c r="C8" s="72">
        <v>0</v>
      </c>
      <c r="D8" s="70" t="e">
        <f>IF(C8="","",C8/$C$11)</f>
        <v>#DIV/0!</v>
      </c>
      <c r="E8" s="72">
        <v>0</v>
      </c>
      <c r="F8" s="70" t="e">
        <f>IF(E8="","",E8/$E$11)</f>
        <v>#DIV/0!</v>
      </c>
      <c r="G8" s="72"/>
      <c r="H8" s="70" t="str">
        <f>IF(G8="","",G8/$G$11)</f>
        <v/>
      </c>
    </row>
    <row r="9" spans="2:9" ht="15.75" x14ac:dyDescent="0.25">
      <c r="B9" s="15" t="s">
        <v>6</v>
      </c>
      <c r="C9" s="72">
        <v>0</v>
      </c>
      <c r="D9" s="70" t="e">
        <f>IF(C9="","",C9/$C$11)</f>
        <v>#DIV/0!</v>
      </c>
      <c r="E9" s="72">
        <v>0</v>
      </c>
      <c r="F9" s="70" t="e">
        <f>IF(E9="","",E9/$E$11)</f>
        <v>#DIV/0!</v>
      </c>
      <c r="G9" s="72"/>
      <c r="H9" s="70" t="str">
        <f>IF(G9="","",G9/$G$11)</f>
        <v/>
      </c>
    </row>
    <row r="10" spans="2:9" ht="15.75" x14ac:dyDescent="0.25">
      <c r="B10" s="15" t="s">
        <v>7</v>
      </c>
      <c r="C10" s="72">
        <v>0</v>
      </c>
      <c r="D10" s="70" t="e">
        <f>IF(C10="","",C10/$C$11)</f>
        <v>#DIV/0!</v>
      </c>
      <c r="E10" s="72">
        <v>0</v>
      </c>
      <c r="F10" s="70" t="e">
        <f>IF(E10="","",E10/$E$11)</f>
        <v>#DIV/0!</v>
      </c>
      <c r="G10" s="72"/>
      <c r="H10" s="70" t="str">
        <f>IF(G10="","",G10/$G$11)</f>
        <v/>
      </c>
    </row>
    <row r="11" spans="2:9" ht="15.75" x14ac:dyDescent="0.25">
      <c r="B11" s="17" t="s">
        <v>8</v>
      </c>
      <c r="C11" s="64">
        <f>IF(C8="","",SUM(C8:C10))</f>
        <v>0</v>
      </c>
      <c r="D11" s="70" t="e">
        <f>IF(C11="","",C11/$C$11)</f>
        <v>#DIV/0!</v>
      </c>
      <c r="E11" s="64">
        <f>IF(E8="","",SUM(E8:E10))</f>
        <v>0</v>
      </c>
      <c r="F11" s="70" t="e">
        <f>IF(E11="","",E11/$E$11)</f>
        <v>#DIV/0!</v>
      </c>
      <c r="G11" s="64" t="str">
        <f>IF(G8="","",SUM(G8:G10))</f>
        <v/>
      </c>
      <c r="H11" s="70" t="str">
        <f>IF(G11="","",G11/$G$11)</f>
        <v/>
      </c>
    </row>
    <row r="12" spans="2:9" ht="15.75" x14ac:dyDescent="0.25">
      <c r="B12" s="119"/>
      <c r="C12" s="120"/>
      <c r="D12" s="70"/>
      <c r="E12" s="120"/>
      <c r="F12" s="70"/>
      <c r="G12" s="120"/>
      <c r="H12" s="70"/>
    </row>
    <row r="13" spans="2:9" ht="15.75" x14ac:dyDescent="0.25">
      <c r="B13" s="15" t="s">
        <v>9</v>
      </c>
      <c r="C13" s="72">
        <v>0</v>
      </c>
      <c r="D13" s="70" t="e">
        <f>IF(C13="","",C13/$C$16)</f>
        <v>#DIV/0!</v>
      </c>
      <c r="E13" s="72">
        <v>0</v>
      </c>
      <c r="F13" s="70" t="e">
        <f>IF(E13="","",E13/$E$16)</f>
        <v>#DIV/0!</v>
      </c>
      <c r="G13" s="72"/>
      <c r="H13" s="70" t="str">
        <f>IF(G13="","",G13/$G$16)</f>
        <v/>
      </c>
    </row>
    <row r="14" spans="2:9" ht="15.75" x14ac:dyDescent="0.25">
      <c r="B14" s="15" t="s">
        <v>10</v>
      </c>
      <c r="C14" s="121">
        <v>0</v>
      </c>
      <c r="D14" s="70" t="e">
        <f>IF(C14="","",C14/$C$16)</f>
        <v>#DIV/0!</v>
      </c>
      <c r="E14" s="121">
        <v>0</v>
      </c>
      <c r="F14" s="70" t="e">
        <f>IF(E14="","",E14/$E$16)</f>
        <v>#DIV/0!</v>
      </c>
      <c r="G14" s="121"/>
      <c r="H14" s="70" t="str">
        <f>IF(G14="","",G14/$G$16)</f>
        <v/>
      </c>
    </row>
    <row r="15" spans="2:9" ht="15.75" x14ac:dyDescent="0.25">
      <c r="B15" s="15" t="s">
        <v>11</v>
      </c>
      <c r="C15" s="72">
        <v>0</v>
      </c>
      <c r="D15" s="70" t="e">
        <f>IF(C15="","",C15/$C$16)</f>
        <v>#DIV/0!</v>
      </c>
      <c r="E15" s="72">
        <v>0</v>
      </c>
      <c r="F15" s="70" t="e">
        <f>IF(E15="","",E15/$E$16)</f>
        <v>#DIV/0!</v>
      </c>
      <c r="G15" s="72"/>
      <c r="H15" s="70" t="str">
        <f>IF(G15="","",G15/$G$16)</f>
        <v/>
      </c>
    </row>
    <row r="16" spans="2:9" ht="15.75" x14ac:dyDescent="0.25">
      <c r="B16" s="17" t="s">
        <v>12</v>
      </c>
      <c r="C16" s="64">
        <f>IF(C13="","",SUM(C13:C15))</f>
        <v>0</v>
      </c>
      <c r="D16" s="70" t="e">
        <f>IF(C16="","",IF(C11-C16&gt;0,"!",IF(C11-C16&lt;0,"?",IF(C16="","",C16/$C$16))))</f>
        <v>#DIV/0!</v>
      </c>
      <c r="E16" s="64">
        <f>IF(E13="","",SUM(E13:E15))</f>
        <v>0</v>
      </c>
      <c r="F16" s="70" t="e">
        <f>IF(E16="","",IF(E11-E16&gt;0,"!",IF(E11-E16&lt;0,"?",IF(E16="","",E16/$E$16))))</f>
        <v>#DIV/0!</v>
      </c>
      <c r="G16" s="64" t="str">
        <f>IF(G13="","",SUM(G13:G15))</f>
        <v/>
      </c>
      <c r="H16" s="70" t="str">
        <f>IF(G16="","",IF(G11-G16&gt;0,"!",IF(G11-G16&lt;0,"?",IF(G16="","",G16/$G$16))))</f>
        <v/>
      </c>
    </row>
    <row r="17" spans="2:8" ht="6.75" customHeight="1" x14ac:dyDescent="0.25">
      <c r="B17" s="19"/>
      <c r="C17" s="20"/>
      <c r="D17" s="21"/>
      <c r="E17" s="20"/>
      <c r="F17" s="22"/>
      <c r="G17" s="23"/>
      <c r="H17" s="22"/>
    </row>
    <row r="18" spans="2:8" ht="15.75" x14ac:dyDescent="0.25">
      <c r="B18" s="24" t="s">
        <v>13</v>
      </c>
      <c r="C18" s="10"/>
      <c r="D18" s="11"/>
      <c r="E18" s="10"/>
      <c r="F18" s="12"/>
      <c r="G18" s="25"/>
      <c r="H18" s="12"/>
    </row>
    <row r="19" spans="2:8" ht="18.75" x14ac:dyDescent="0.25">
      <c r="B19" s="15" t="s">
        <v>71</v>
      </c>
      <c r="C19" s="158">
        <v>0</v>
      </c>
      <c r="D19" s="158"/>
      <c r="E19" s="158">
        <v>0</v>
      </c>
      <c r="F19" s="158"/>
      <c r="G19" s="158"/>
      <c r="H19" s="158"/>
    </row>
    <row r="20" spans="2:8" ht="15.75" x14ac:dyDescent="0.25">
      <c r="B20" s="15" t="s">
        <v>15</v>
      </c>
      <c r="C20" s="158">
        <v>0</v>
      </c>
      <c r="D20" s="158"/>
      <c r="E20" s="158">
        <v>0</v>
      </c>
      <c r="F20" s="158"/>
      <c r="G20" s="158"/>
      <c r="H20" s="158"/>
    </row>
    <row r="21" spans="2:8" ht="15.75" x14ac:dyDescent="0.25">
      <c r="B21" s="15" t="s">
        <v>72</v>
      </c>
      <c r="C21" s="158">
        <v>0</v>
      </c>
      <c r="D21" s="158"/>
      <c r="E21" s="158">
        <v>0</v>
      </c>
      <c r="F21" s="158"/>
      <c r="G21" s="158"/>
      <c r="H21" s="158"/>
    </row>
    <row r="22" spans="2:8" ht="15.75" x14ac:dyDescent="0.25">
      <c r="B22" s="15" t="s">
        <v>73</v>
      </c>
      <c r="C22" s="158">
        <v>0</v>
      </c>
      <c r="D22" s="158"/>
      <c r="E22" s="158">
        <v>0</v>
      </c>
      <c r="F22" s="158"/>
      <c r="G22" s="158"/>
      <c r="H22" s="158"/>
    </row>
    <row r="23" spans="2:8" ht="15.75" x14ac:dyDescent="0.25">
      <c r="B23" s="15" t="s">
        <v>16</v>
      </c>
      <c r="C23" s="158">
        <v>0</v>
      </c>
      <c r="D23" s="158"/>
      <c r="E23" s="158">
        <v>0</v>
      </c>
      <c r="F23" s="158"/>
      <c r="G23" s="158"/>
      <c r="H23" s="158"/>
    </row>
    <row r="24" spans="2:8" ht="15" x14ac:dyDescent="0.25">
      <c r="B24" s="20"/>
      <c r="C24" s="20"/>
      <c r="D24" s="122"/>
      <c r="E24" s="20"/>
      <c r="F24" s="22"/>
      <c r="G24" s="23"/>
      <c r="H24" s="22"/>
    </row>
    <row r="25" spans="2:8" ht="15" x14ac:dyDescent="0.25">
      <c r="B25" s="10"/>
      <c r="C25" s="25"/>
      <c r="D25" s="123"/>
      <c r="E25" s="25"/>
      <c r="F25" s="28"/>
      <c r="G25" s="25"/>
      <c r="H25" s="12"/>
    </row>
    <row r="26" spans="2:8" ht="15.75" x14ac:dyDescent="0.25">
      <c r="B26" s="9" t="s">
        <v>17</v>
      </c>
      <c r="C26" s="8" t="s">
        <v>18</v>
      </c>
      <c r="D26" s="29" t="s">
        <v>19</v>
      </c>
      <c r="E26" s="8" t="s">
        <v>18</v>
      </c>
      <c r="F26" s="29" t="s">
        <v>19</v>
      </c>
      <c r="G26" s="30"/>
      <c r="H26" s="16"/>
    </row>
    <row r="27" spans="2:8" ht="13.5" customHeight="1" x14ac:dyDescent="0.25">
      <c r="B27" s="124" t="s">
        <v>20</v>
      </c>
      <c r="C27" s="26"/>
      <c r="D27" s="26"/>
      <c r="E27" s="26"/>
      <c r="F27" s="26"/>
      <c r="G27" s="26"/>
      <c r="H27" s="32"/>
    </row>
    <row r="28" spans="2:8" ht="13.5" customHeight="1" x14ac:dyDescent="0.25">
      <c r="B28" s="124"/>
      <c r="C28" s="26"/>
      <c r="D28" s="26"/>
      <c r="E28" s="26"/>
      <c r="F28" s="26"/>
      <c r="G28" s="26"/>
      <c r="H28" s="32"/>
    </row>
    <row r="29" spans="2:8" ht="15.75" x14ac:dyDescent="0.25">
      <c r="B29" s="34" t="s">
        <v>74</v>
      </c>
      <c r="C29" s="125" t="str">
        <f>IF(C10=0,"n.c.",(IF(C10="","",(C15+C14)/C10)))</f>
        <v>n.c.</v>
      </c>
      <c r="D29" s="71">
        <f>IF(C29="","",IF(C10=0,3,IF(C29&gt;=1,3,IF(C29&lt;=0,0,IF(C29&lt;=0.5,1,2)))))</f>
        <v>3</v>
      </c>
      <c r="E29" s="125" t="str">
        <f>IF(E10=0,"n.c.",(IF(E10="","",(E15+E14)/E10)))</f>
        <v>n.c.</v>
      </c>
      <c r="F29" s="71">
        <f>IF(E29="","",IF(E29&gt;=1,3,IF(E29&lt;=0,0,IF(E29&lt;=0.5,1,2))))</f>
        <v>3</v>
      </c>
      <c r="G29" s="36"/>
      <c r="H29" s="37"/>
    </row>
    <row r="30" spans="2:8" ht="16.5" customHeight="1" x14ac:dyDescent="0.25">
      <c r="B30" s="34" t="s">
        <v>75</v>
      </c>
      <c r="C30" s="68" t="str">
        <f>IF(C16=0,"n.c.",IF(C15="","",C15/C16))</f>
        <v>n.c.</v>
      </c>
      <c r="D30" s="71">
        <f>IF(C30="","",IF(C30&gt;=0.1,3,IF(C30&lt;=0,0,IF(C30&lt;=0.06,1,2))))</f>
        <v>3</v>
      </c>
      <c r="E30" s="68" t="str">
        <f>IF(E16=0,"n.c.",IF(E15="","",E15/E16))</f>
        <v>n.c.</v>
      </c>
      <c r="F30" s="71">
        <f>IF(E30="","",IF(E30&gt;=0.1,3,IF(E30&lt;=0,0,IF(E30&lt;=0.06,1,2))))</f>
        <v>3</v>
      </c>
      <c r="G30" s="38"/>
      <c r="H30" s="37"/>
    </row>
    <row r="31" spans="2:8" ht="17.25" customHeight="1" x14ac:dyDescent="0.25">
      <c r="B31" s="34" t="s">
        <v>76</v>
      </c>
      <c r="C31" s="126" t="str">
        <f>IF(AND(C22=0,C21&lt;0),0,IF(C22=0,"n.c.",(IF(C22="","",C21/C22))))</f>
        <v>n.c.</v>
      </c>
      <c r="D31" s="71">
        <f>IF(C31="","",IF(C31&lt;1,0,IF(C31&lt;1.5,1,IF(C31&gt;=2,3,2))))</f>
        <v>3</v>
      </c>
      <c r="E31" s="126" t="str">
        <f>IF(AND(E22=0,C21&lt;0),0,(IF(E22=0,"n.c.",(IF(E22="","",E21/E22)))))</f>
        <v>n.c.</v>
      </c>
      <c r="F31" s="71">
        <f>IF(E31="","",IF(E31&lt;1,0,IF(E31&lt;1.5,1,IF(E31&gt;=2,3,2))))</f>
        <v>3</v>
      </c>
      <c r="G31" s="38"/>
      <c r="H31" s="37"/>
    </row>
    <row r="32" spans="2:8" ht="18.75" x14ac:dyDescent="0.25">
      <c r="B32" s="34" t="s">
        <v>77</v>
      </c>
      <c r="C32" s="127" t="str">
        <f>IF(AND(C19=0,C21&lt;0),0,(IF(C19=0,"n.c.",IF(C19="","",C21/C19))))</f>
        <v>n.c.</v>
      </c>
      <c r="D32" s="71">
        <f>IF(C32="","",IF(C32&gt;=0.08,3,IF(C32&lt;0.03,0,IF(C32&gt;=0.05,2,1))))</f>
        <v>3</v>
      </c>
      <c r="E32" s="127" t="str">
        <f>IF(AND(E19=0,E21&lt;0),0,(IF(E19=0,"n.c.",IF(E19="","",E21/E19))))</f>
        <v>n.c.</v>
      </c>
      <c r="F32" s="71">
        <f>IF(E32="","",IF(E32&gt;=0.08,3,IF(E32&lt;0.03,0,IF(E32&gt;=0.05,2,1))))</f>
        <v>3</v>
      </c>
      <c r="G32" s="38"/>
      <c r="H32" s="37"/>
    </row>
    <row r="33" spans="1:9" ht="24.75" x14ac:dyDescent="0.25">
      <c r="B33" s="128" t="s">
        <v>78</v>
      </c>
      <c r="C33" s="38"/>
      <c r="D33" s="42"/>
      <c r="E33" s="129"/>
      <c r="F33" s="42"/>
      <c r="G33" s="38"/>
      <c r="H33" s="37"/>
    </row>
    <row r="34" spans="1:9" ht="15.75" x14ac:dyDescent="0.25">
      <c r="B34" s="40"/>
      <c r="C34" s="41"/>
      <c r="D34" s="130">
        <f>IF(C29="","",D29+D30+D31+D32)</f>
        <v>12</v>
      </c>
      <c r="E34" s="43"/>
      <c r="F34" s="71">
        <f>IF(E29="","",F29+F30+F31+F32)</f>
        <v>12</v>
      </c>
      <c r="G34" s="41"/>
      <c r="H34" s="45"/>
    </row>
    <row r="35" spans="1:9" x14ac:dyDescent="0.2">
      <c r="B35" s="46"/>
      <c r="C35" s="47"/>
      <c r="D35" s="48"/>
      <c r="E35" s="47"/>
      <c r="F35" s="48"/>
      <c r="G35" s="47"/>
      <c r="H35" s="49"/>
    </row>
    <row r="36" spans="1:9" ht="15.75" x14ac:dyDescent="0.25">
      <c r="B36" s="50" t="s">
        <v>21</v>
      </c>
      <c r="C36" s="41"/>
      <c r="D36" s="130" t="str">
        <f>IF(D34="","",IF(D34&gt;=9,"A",IF(D34&lt;7,"C","B")))</f>
        <v>A</v>
      </c>
      <c r="E36" s="41"/>
      <c r="F36" s="71" t="str">
        <f>IF(F34="","",IF(F34&gt;=9,"A",IF(F34&lt;7,"C","B")))</f>
        <v>A</v>
      </c>
      <c r="G36" s="41"/>
      <c r="H36" s="45"/>
    </row>
    <row r="37" spans="1:9" ht="15" x14ac:dyDescent="0.25">
      <c r="B37" s="51"/>
      <c r="C37" s="38"/>
      <c r="D37" s="52"/>
      <c r="E37" s="38"/>
      <c r="F37" s="53"/>
      <c r="G37" s="38"/>
      <c r="H37" s="32"/>
    </row>
    <row r="38" spans="1:9" ht="33.75" customHeight="1" x14ac:dyDescent="0.25">
      <c r="B38" s="66" t="s">
        <v>28</v>
      </c>
      <c r="C38" s="41"/>
      <c r="D38" s="165" t="e">
        <f>IF(AND(D15&lt;5%,F15&lt;5%),"Fascia 3                                            Mezzi Propri/Tot. Passivo",(IF(AND(D36="a",F36="a"),"Fascia 1",IF(AND(D36="b",F36="a"),"Fascia 1",IF(AND(D36="b",F36="c"),"Fascia 3",IF(AND(D36="c",F36="c"),"Fascia 3","Fascia 2"))))))</f>
        <v>#DIV/0!</v>
      </c>
      <c r="E38" s="166"/>
      <c r="F38" s="167"/>
      <c r="G38" s="38"/>
      <c r="H38" s="32"/>
    </row>
    <row r="39" spans="1:9" ht="15" x14ac:dyDescent="0.25">
      <c r="B39" s="51"/>
      <c r="C39" s="38"/>
      <c r="D39" s="52"/>
      <c r="E39" s="38"/>
      <c r="F39" s="53"/>
      <c r="G39" s="38"/>
      <c r="H39" s="32"/>
    </row>
    <row r="40" spans="1:9" ht="15.75" x14ac:dyDescent="0.25">
      <c r="B40" s="67" t="s">
        <v>22</v>
      </c>
      <c r="C40" s="55"/>
      <c r="D40" s="55"/>
      <c r="E40" s="55"/>
      <c r="F40" s="55"/>
      <c r="G40" s="55"/>
      <c r="H40" s="56"/>
    </row>
    <row r="41" spans="1:9" ht="15" x14ac:dyDescent="0.25">
      <c r="A41" s="61"/>
      <c r="B41" s="26"/>
      <c r="C41" s="26"/>
      <c r="D41" s="26"/>
      <c r="E41" s="26"/>
      <c r="F41" s="26"/>
      <c r="G41" s="26"/>
      <c r="H41" s="26"/>
      <c r="I41" s="61"/>
    </row>
  </sheetData>
  <sheetProtection password="C635" sheet="1" objects="1" scenarios="1"/>
  <mergeCells count="20">
    <mergeCell ref="D38:F38"/>
    <mergeCell ref="C22:D22"/>
    <mergeCell ref="E22:F22"/>
    <mergeCell ref="G22:H22"/>
    <mergeCell ref="C23:D23"/>
    <mergeCell ref="E23:F23"/>
    <mergeCell ref="G23:H23"/>
    <mergeCell ref="C20:D20"/>
    <mergeCell ref="E20:F20"/>
    <mergeCell ref="G20:H20"/>
    <mergeCell ref="C21:D21"/>
    <mergeCell ref="E21:F21"/>
    <mergeCell ref="G21:H21"/>
    <mergeCell ref="B1:H1"/>
    <mergeCell ref="C5:D5"/>
    <mergeCell ref="E5:F5"/>
    <mergeCell ref="G5:H5"/>
    <mergeCell ref="C19:D19"/>
    <mergeCell ref="E19:F19"/>
    <mergeCell ref="G19:H19"/>
  </mergeCells>
  <conditionalFormatting sqref="D31:D32">
    <cfRule type="expression" dxfId="17" priority="9">
      <formula>+$C$19+$C$20+$C$21+$C$22+$C$23=0</formula>
    </cfRule>
  </conditionalFormatting>
  <conditionalFormatting sqref="F29:F32">
    <cfRule type="expression" dxfId="16" priority="8">
      <formula>+$E$19+$E$20+$E$21+$E$22+$E$23=0</formula>
    </cfRule>
  </conditionalFormatting>
  <conditionalFormatting sqref="D29">
    <cfRule type="expression" dxfId="15" priority="7">
      <formula>+$C$8+$C$9+$C$10+$C$13+$C$14+$C$15=0</formula>
    </cfRule>
  </conditionalFormatting>
  <conditionalFormatting sqref="D30">
    <cfRule type="expression" dxfId="14" priority="6">
      <formula>+$C$8+$C$9+$C$10+$C$13+$C$14+$C$15=0</formula>
    </cfRule>
  </conditionalFormatting>
  <conditionalFormatting sqref="D34">
    <cfRule type="expression" dxfId="13" priority="5">
      <formula>+$C$8+$C$9+$C$10+$C$13+$C$14+$C$15=0</formula>
    </cfRule>
  </conditionalFormatting>
  <conditionalFormatting sqref="D36">
    <cfRule type="expression" dxfId="12" priority="4">
      <formula>+$C$8+$C$9+$C$10+$C$13+$C$14+$C$15=0</formula>
    </cfRule>
  </conditionalFormatting>
  <conditionalFormatting sqref="D38">
    <cfRule type="expression" dxfId="11" priority="3">
      <formula>+$C$8+$C$9+$C$10+$C$13+$C$14+$C$15=0</formula>
    </cfRule>
  </conditionalFormatting>
  <conditionalFormatting sqref="F34">
    <cfRule type="expression" dxfId="10" priority="2">
      <formula>+$E$19+$E$20+$E$21+$E$22+$E$23=0</formula>
    </cfRule>
  </conditionalFormatting>
  <conditionalFormatting sqref="F36">
    <cfRule type="expression" dxfId="9" priority="1">
      <formula>+$E$19+$E$20+$E$21+$E$22+$E$23=0</formula>
    </cfRule>
  </conditionalFormatting>
  <pageMargins left="0.75" right="0.75" top="1" bottom="1" header="0.51180555555555551" footer="0.51180555555555551"/>
  <pageSetup paperSize="9" scale="76"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showGridLines="0" workbookViewId="0">
      <selection activeCell="C20" sqref="C20"/>
    </sheetView>
  </sheetViews>
  <sheetFormatPr defaultRowHeight="12.75" x14ac:dyDescent="0.2"/>
  <cols>
    <col min="1" max="1" width="1.140625" style="2" customWidth="1"/>
    <col min="2" max="2" width="48.28515625" style="149" customWidth="1"/>
    <col min="3" max="3" width="12.140625" style="2" customWidth="1"/>
    <col min="4" max="5" width="10.28515625" style="2" customWidth="1"/>
    <col min="6" max="6" width="11.5703125" style="2" customWidth="1"/>
    <col min="7" max="7" width="8.7109375" style="2" customWidth="1"/>
    <col min="8" max="8" width="8.85546875" style="2" customWidth="1"/>
    <col min="9" max="256" width="9.140625" style="2"/>
    <col min="257" max="257" width="1.140625" style="2" customWidth="1"/>
    <col min="258" max="258" width="48.28515625" style="2" customWidth="1"/>
    <col min="259" max="259" width="12.140625" style="2" customWidth="1"/>
    <col min="260" max="261" width="10.28515625" style="2" customWidth="1"/>
    <col min="262" max="262" width="11.5703125" style="2" customWidth="1"/>
    <col min="263" max="263" width="8.7109375" style="2" customWidth="1"/>
    <col min="264" max="264" width="8.85546875" style="2" customWidth="1"/>
    <col min="265" max="512" width="9.140625" style="2"/>
    <col min="513" max="513" width="1.140625" style="2" customWidth="1"/>
    <col min="514" max="514" width="48.28515625" style="2" customWidth="1"/>
    <col min="515" max="515" width="12.140625" style="2" customWidth="1"/>
    <col min="516" max="517" width="10.28515625" style="2" customWidth="1"/>
    <col min="518" max="518" width="11.5703125" style="2" customWidth="1"/>
    <col min="519" max="519" width="8.7109375" style="2" customWidth="1"/>
    <col min="520" max="520" width="8.85546875" style="2" customWidth="1"/>
    <col min="521" max="768" width="9.140625" style="2"/>
    <col min="769" max="769" width="1.140625" style="2" customWidth="1"/>
    <col min="770" max="770" width="48.28515625" style="2" customWidth="1"/>
    <col min="771" max="771" width="12.140625" style="2" customWidth="1"/>
    <col min="772" max="773" width="10.28515625" style="2" customWidth="1"/>
    <col min="774" max="774" width="11.5703125" style="2" customWidth="1"/>
    <col min="775" max="775" width="8.7109375" style="2" customWidth="1"/>
    <col min="776" max="776" width="8.85546875" style="2" customWidth="1"/>
    <col min="777" max="1024" width="9.140625" style="2"/>
    <col min="1025" max="1025" width="1.140625" style="2" customWidth="1"/>
    <col min="1026" max="1026" width="48.28515625" style="2" customWidth="1"/>
    <col min="1027" max="1027" width="12.140625" style="2" customWidth="1"/>
    <col min="1028" max="1029" width="10.28515625" style="2" customWidth="1"/>
    <col min="1030" max="1030" width="11.5703125" style="2" customWidth="1"/>
    <col min="1031" max="1031" width="8.7109375" style="2" customWidth="1"/>
    <col min="1032" max="1032" width="8.85546875" style="2" customWidth="1"/>
    <col min="1033" max="1280" width="9.140625" style="2"/>
    <col min="1281" max="1281" width="1.140625" style="2" customWidth="1"/>
    <col min="1282" max="1282" width="48.28515625" style="2" customWidth="1"/>
    <col min="1283" max="1283" width="12.140625" style="2" customWidth="1"/>
    <col min="1284" max="1285" width="10.28515625" style="2" customWidth="1"/>
    <col min="1286" max="1286" width="11.5703125" style="2" customWidth="1"/>
    <col min="1287" max="1287" width="8.7109375" style="2" customWidth="1"/>
    <col min="1288" max="1288" width="8.85546875" style="2" customWidth="1"/>
    <col min="1289" max="1536" width="9.140625" style="2"/>
    <col min="1537" max="1537" width="1.140625" style="2" customWidth="1"/>
    <col min="1538" max="1538" width="48.28515625" style="2" customWidth="1"/>
    <col min="1539" max="1539" width="12.140625" style="2" customWidth="1"/>
    <col min="1540" max="1541" width="10.28515625" style="2" customWidth="1"/>
    <col min="1542" max="1542" width="11.5703125" style="2" customWidth="1"/>
    <col min="1543" max="1543" width="8.7109375" style="2" customWidth="1"/>
    <col min="1544" max="1544" width="8.85546875" style="2" customWidth="1"/>
    <col min="1545" max="1792" width="9.140625" style="2"/>
    <col min="1793" max="1793" width="1.140625" style="2" customWidth="1"/>
    <col min="1794" max="1794" width="48.28515625" style="2" customWidth="1"/>
    <col min="1795" max="1795" width="12.140625" style="2" customWidth="1"/>
    <col min="1796" max="1797" width="10.28515625" style="2" customWidth="1"/>
    <col min="1798" max="1798" width="11.5703125" style="2" customWidth="1"/>
    <col min="1799" max="1799" width="8.7109375" style="2" customWidth="1"/>
    <col min="1800" max="1800" width="8.85546875" style="2" customWidth="1"/>
    <col min="1801" max="2048" width="9.140625" style="2"/>
    <col min="2049" max="2049" width="1.140625" style="2" customWidth="1"/>
    <col min="2050" max="2050" width="48.28515625" style="2" customWidth="1"/>
    <col min="2051" max="2051" width="12.140625" style="2" customWidth="1"/>
    <col min="2052" max="2053" width="10.28515625" style="2" customWidth="1"/>
    <col min="2054" max="2054" width="11.5703125" style="2" customWidth="1"/>
    <col min="2055" max="2055" width="8.7109375" style="2" customWidth="1"/>
    <col min="2056" max="2056" width="8.85546875" style="2" customWidth="1"/>
    <col min="2057" max="2304" width="9.140625" style="2"/>
    <col min="2305" max="2305" width="1.140625" style="2" customWidth="1"/>
    <col min="2306" max="2306" width="48.28515625" style="2" customWidth="1"/>
    <col min="2307" max="2307" width="12.140625" style="2" customWidth="1"/>
    <col min="2308" max="2309" width="10.28515625" style="2" customWidth="1"/>
    <col min="2310" max="2310" width="11.5703125" style="2" customWidth="1"/>
    <col min="2311" max="2311" width="8.7109375" style="2" customWidth="1"/>
    <col min="2312" max="2312" width="8.85546875" style="2" customWidth="1"/>
    <col min="2313" max="2560" width="9.140625" style="2"/>
    <col min="2561" max="2561" width="1.140625" style="2" customWidth="1"/>
    <col min="2562" max="2562" width="48.28515625" style="2" customWidth="1"/>
    <col min="2563" max="2563" width="12.140625" style="2" customWidth="1"/>
    <col min="2564" max="2565" width="10.28515625" style="2" customWidth="1"/>
    <col min="2566" max="2566" width="11.5703125" style="2" customWidth="1"/>
    <col min="2567" max="2567" width="8.7109375" style="2" customWidth="1"/>
    <col min="2568" max="2568" width="8.85546875" style="2" customWidth="1"/>
    <col min="2569" max="2816" width="9.140625" style="2"/>
    <col min="2817" max="2817" width="1.140625" style="2" customWidth="1"/>
    <col min="2818" max="2818" width="48.28515625" style="2" customWidth="1"/>
    <col min="2819" max="2819" width="12.140625" style="2" customWidth="1"/>
    <col min="2820" max="2821" width="10.28515625" style="2" customWidth="1"/>
    <col min="2822" max="2822" width="11.5703125" style="2" customWidth="1"/>
    <col min="2823" max="2823" width="8.7109375" style="2" customWidth="1"/>
    <col min="2824" max="2824" width="8.85546875" style="2" customWidth="1"/>
    <col min="2825" max="3072" width="9.140625" style="2"/>
    <col min="3073" max="3073" width="1.140625" style="2" customWidth="1"/>
    <col min="3074" max="3074" width="48.28515625" style="2" customWidth="1"/>
    <col min="3075" max="3075" width="12.140625" style="2" customWidth="1"/>
    <col min="3076" max="3077" width="10.28515625" style="2" customWidth="1"/>
    <col min="3078" max="3078" width="11.5703125" style="2" customWidth="1"/>
    <col min="3079" max="3079" width="8.7109375" style="2" customWidth="1"/>
    <col min="3080" max="3080" width="8.85546875" style="2" customWidth="1"/>
    <col min="3081" max="3328" width="9.140625" style="2"/>
    <col min="3329" max="3329" width="1.140625" style="2" customWidth="1"/>
    <col min="3330" max="3330" width="48.28515625" style="2" customWidth="1"/>
    <col min="3331" max="3331" width="12.140625" style="2" customWidth="1"/>
    <col min="3332" max="3333" width="10.28515625" style="2" customWidth="1"/>
    <col min="3334" max="3334" width="11.5703125" style="2" customWidth="1"/>
    <col min="3335" max="3335" width="8.7109375" style="2" customWidth="1"/>
    <col min="3336" max="3336" width="8.85546875" style="2" customWidth="1"/>
    <col min="3337" max="3584" width="9.140625" style="2"/>
    <col min="3585" max="3585" width="1.140625" style="2" customWidth="1"/>
    <col min="3586" max="3586" width="48.28515625" style="2" customWidth="1"/>
    <col min="3587" max="3587" width="12.140625" style="2" customWidth="1"/>
    <col min="3588" max="3589" width="10.28515625" style="2" customWidth="1"/>
    <col min="3590" max="3590" width="11.5703125" style="2" customWidth="1"/>
    <col min="3591" max="3591" width="8.7109375" style="2" customWidth="1"/>
    <col min="3592" max="3592" width="8.85546875" style="2" customWidth="1"/>
    <col min="3593" max="3840" width="9.140625" style="2"/>
    <col min="3841" max="3841" width="1.140625" style="2" customWidth="1"/>
    <col min="3842" max="3842" width="48.28515625" style="2" customWidth="1"/>
    <col min="3843" max="3843" width="12.140625" style="2" customWidth="1"/>
    <col min="3844" max="3845" width="10.28515625" style="2" customWidth="1"/>
    <col min="3846" max="3846" width="11.5703125" style="2" customWidth="1"/>
    <col min="3847" max="3847" width="8.7109375" style="2" customWidth="1"/>
    <col min="3848" max="3848" width="8.85546875" style="2" customWidth="1"/>
    <col min="3849" max="4096" width="9.140625" style="2"/>
    <col min="4097" max="4097" width="1.140625" style="2" customWidth="1"/>
    <col min="4098" max="4098" width="48.28515625" style="2" customWidth="1"/>
    <col min="4099" max="4099" width="12.140625" style="2" customWidth="1"/>
    <col min="4100" max="4101" width="10.28515625" style="2" customWidth="1"/>
    <col min="4102" max="4102" width="11.5703125" style="2" customWidth="1"/>
    <col min="4103" max="4103" width="8.7109375" style="2" customWidth="1"/>
    <col min="4104" max="4104" width="8.85546875" style="2" customWidth="1"/>
    <col min="4105" max="4352" width="9.140625" style="2"/>
    <col min="4353" max="4353" width="1.140625" style="2" customWidth="1"/>
    <col min="4354" max="4354" width="48.28515625" style="2" customWidth="1"/>
    <col min="4355" max="4355" width="12.140625" style="2" customWidth="1"/>
    <col min="4356" max="4357" width="10.28515625" style="2" customWidth="1"/>
    <col min="4358" max="4358" width="11.5703125" style="2" customWidth="1"/>
    <col min="4359" max="4359" width="8.7109375" style="2" customWidth="1"/>
    <col min="4360" max="4360" width="8.85546875" style="2" customWidth="1"/>
    <col min="4361" max="4608" width="9.140625" style="2"/>
    <col min="4609" max="4609" width="1.140625" style="2" customWidth="1"/>
    <col min="4610" max="4610" width="48.28515625" style="2" customWidth="1"/>
    <col min="4611" max="4611" width="12.140625" style="2" customWidth="1"/>
    <col min="4612" max="4613" width="10.28515625" style="2" customWidth="1"/>
    <col min="4614" max="4614" width="11.5703125" style="2" customWidth="1"/>
    <col min="4615" max="4615" width="8.7109375" style="2" customWidth="1"/>
    <col min="4616" max="4616" width="8.85546875" style="2" customWidth="1"/>
    <col min="4617" max="4864" width="9.140625" style="2"/>
    <col min="4865" max="4865" width="1.140625" style="2" customWidth="1"/>
    <col min="4866" max="4866" width="48.28515625" style="2" customWidth="1"/>
    <col min="4867" max="4867" width="12.140625" style="2" customWidth="1"/>
    <col min="4868" max="4869" width="10.28515625" style="2" customWidth="1"/>
    <col min="4870" max="4870" width="11.5703125" style="2" customWidth="1"/>
    <col min="4871" max="4871" width="8.7109375" style="2" customWidth="1"/>
    <col min="4872" max="4872" width="8.85546875" style="2" customWidth="1"/>
    <col min="4873" max="5120" width="9.140625" style="2"/>
    <col min="5121" max="5121" width="1.140625" style="2" customWidth="1"/>
    <col min="5122" max="5122" width="48.28515625" style="2" customWidth="1"/>
    <col min="5123" max="5123" width="12.140625" style="2" customWidth="1"/>
    <col min="5124" max="5125" width="10.28515625" style="2" customWidth="1"/>
    <col min="5126" max="5126" width="11.5703125" style="2" customWidth="1"/>
    <col min="5127" max="5127" width="8.7109375" style="2" customWidth="1"/>
    <col min="5128" max="5128" width="8.85546875" style="2" customWidth="1"/>
    <col min="5129" max="5376" width="9.140625" style="2"/>
    <col min="5377" max="5377" width="1.140625" style="2" customWidth="1"/>
    <col min="5378" max="5378" width="48.28515625" style="2" customWidth="1"/>
    <col min="5379" max="5379" width="12.140625" style="2" customWidth="1"/>
    <col min="5380" max="5381" width="10.28515625" style="2" customWidth="1"/>
    <col min="5382" max="5382" width="11.5703125" style="2" customWidth="1"/>
    <col min="5383" max="5383" width="8.7109375" style="2" customWidth="1"/>
    <col min="5384" max="5384" width="8.85546875" style="2" customWidth="1"/>
    <col min="5385" max="5632" width="9.140625" style="2"/>
    <col min="5633" max="5633" width="1.140625" style="2" customWidth="1"/>
    <col min="5634" max="5634" width="48.28515625" style="2" customWidth="1"/>
    <col min="5635" max="5635" width="12.140625" style="2" customWidth="1"/>
    <col min="5636" max="5637" width="10.28515625" style="2" customWidth="1"/>
    <col min="5638" max="5638" width="11.5703125" style="2" customWidth="1"/>
    <col min="5639" max="5639" width="8.7109375" style="2" customWidth="1"/>
    <col min="5640" max="5640" width="8.85546875" style="2" customWidth="1"/>
    <col min="5641" max="5888" width="9.140625" style="2"/>
    <col min="5889" max="5889" width="1.140625" style="2" customWidth="1"/>
    <col min="5890" max="5890" width="48.28515625" style="2" customWidth="1"/>
    <col min="5891" max="5891" width="12.140625" style="2" customWidth="1"/>
    <col min="5892" max="5893" width="10.28515625" style="2" customWidth="1"/>
    <col min="5894" max="5894" width="11.5703125" style="2" customWidth="1"/>
    <col min="5895" max="5895" width="8.7109375" style="2" customWidth="1"/>
    <col min="5896" max="5896" width="8.85546875" style="2" customWidth="1"/>
    <col min="5897" max="6144" width="9.140625" style="2"/>
    <col min="6145" max="6145" width="1.140625" style="2" customWidth="1"/>
    <col min="6146" max="6146" width="48.28515625" style="2" customWidth="1"/>
    <col min="6147" max="6147" width="12.140625" style="2" customWidth="1"/>
    <col min="6148" max="6149" width="10.28515625" style="2" customWidth="1"/>
    <col min="6150" max="6150" width="11.5703125" style="2" customWidth="1"/>
    <col min="6151" max="6151" width="8.7109375" style="2" customWidth="1"/>
    <col min="6152" max="6152" width="8.85546875" style="2" customWidth="1"/>
    <col min="6153" max="6400" width="9.140625" style="2"/>
    <col min="6401" max="6401" width="1.140625" style="2" customWidth="1"/>
    <col min="6402" max="6402" width="48.28515625" style="2" customWidth="1"/>
    <col min="6403" max="6403" width="12.140625" style="2" customWidth="1"/>
    <col min="6404" max="6405" width="10.28515625" style="2" customWidth="1"/>
    <col min="6406" max="6406" width="11.5703125" style="2" customWidth="1"/>
    <col min="6407" max="6407" width="8.7109375" style="2" customWidth="1"/>
    <col min="6408" max="6408" width="8.85546875" style="2" customWidth="1"/>
    <col min="6409" max="6656" width="9.140625" style="2"/>
    <col min="6657" max="6657" width="1.140625" style="2" customWidth="1"/>
    <col min="6658" max="6658" width="48.28515625" style="2" customWidth="1"/>
    <col min="6659" max="6659" width="12.140625" style="2" customWidth="1"/>
    <col min="6660" max="6661" width="10.28515625" style="2" customWidth="1"/>
    <col min="6662" max="6662" width="11.5703125" style="2" customWidth="1"/>
    <col min="6663" max="6663" width="8.7109375" style="2" customWidth="1"/>
    <col min="6664" max="6664" width="8.85546875" style="2" customWidth="1"/>
    <col min="6665" max="6912" width="9.140625" style="2"/>
    <col min="6913" max="6913" width="1.140625" style="2" customWidth="1"/>
    <col min="6914" max="6914" width="48.28515625" style="2" customWidth="1"/>
    <col min="6915" max="6915" width="12.140625" style="2" customWidth="1"/>
    <col min="6916" max="6917" width="10.28515625" style="2" customWidth="1"/>
    <col min="6918" max="6918" width="11.5703125" style="2" customWidth="1"/>
    <col min="6919" max="6919" width="8.7109375" style="2" customWidth="1"/>
    <col min="6920" max="6920" width="8.85546875" style="2" customWidth="1"/>
    <col min="6921" max="7168" width="9.140625" style="2"/>
    <col min="7169" max="7169" width="1.140625" style="2" customWidth="1"/>
    <col min="7170" max="7170" width="48.28515625" style="2" customWidth="1"/>
    <col min="7171" max="7171" width="12.140625" style="2" customWidth="1"/>
    <col min="7172" max="7173" width="10.28515625" style="2" customWidth="1"/>
    <col min="7174" max="7174" width="11.5703125" style="2" customWidth="1"/>
    <col min="7175" max="7175" width="8.7109375" style="2" customWidth="1"/>
    <col min="7176" max="7176" width="8.85546875" style="2" customWidth="1"/>
    <col min="7177" max="7424" width="9.140625" style="2"/>
    <col min="7425" max="7425" width="1.140625" style="2" customWidth="1"/>
    <col min="7426" max="7426" width="48.28515625" style="2" customWidth="1"/>
    <col min="7427" max="7427" width="12.140625" style="2" customWidth="1"/>
    <col min="7428" max="7429" width="10.28515625" style="2" customWidth="1"/>
    <col min="7430" max="7430" width="11.5703125" style="2" customWidth="1"/>
    <col min="7431" max="7431" width="8.7109375" style="2" customWidth="1"/>
    <col min="7432" max="7432" width="8.85546875" style="2" customWidth="1"/>
    <col min="7433" max="7680" width="9.140625" style="2"/>
    <col min="7681" max="7681" width="1.140625" style="2" customWidth="1"/>
    <col min="7682" max="7682" width="48.28515625" style="2" customWidth="1"/>
    <col min="7683" max="7683" width="12.140625" style="2" customWidth="1"/>
    <col min="7684" max="7685" width="10.28515625" style="2" customWidth="1"/>
    <col min="7686" max="7686" width="11.5703125" style="2" customWidth="1"/>
    <col min="7687" max="7687" width="8.7109375" style="2" customWidth="1"/>
    <col min="7688" max="7688" width="8.85546875" style="2" customWidth="1"/>
    <col min="7689" max="7936" width="9.140625" style="2"/>
    <col min="7937" max="7937" width="1.140625" style="2" customWidth="1"/>
    <col min="7938" max="7938" width="48.28515625" style="2" customWidth="1"/>
    <col min="7939" max="7939" width="12.140625" style="2" customWidth="1"/>
    <col min="7940" max="7941" width="10.28515625" style="2" customWidth="1"/>
    <col min="7942" max="7942" width="11.5703125" style="2" customWidth="1"/>
    <col min="7943" max="7943" width="8.7109375" style="2" customWidth="1"/>
    <col min="7944" max="7944" width="8.85546875" style="2" customWidth="1"/>
    <col min="7945" max="8192" width="9.140625" style="2"/>
    <col min="8193" max="8193" width="1.140625" style="2" customWidth="1"/>
    <col min="8194" max="8194" width="48.28515625" style="2" customWidth="1"/>
    <col min="8195" max="8195" width="12.140625" style="2" customWidth="1"/>
    <col min="8196" max="8197" width="10.28515625" style="2" customWidth="1"/>
    <col min="8198" max="8198" width="11.5703125" style="2" customWidth="1"/>
    <col min="8199" max="8199" width="8.7109375" style="2" customWidth="1"/>
    <col min="8200" max="8200" width="8.85546875" style="2" customWidth="1"/>
    <col min="8201" max="8448" width="9.140625" style="2"/>
    <col min="8449" max="8449" width="1.140625" style="2" customWidth="1"/>
    <col min="8450" max="8450" width="48.28515625" style="2" customWidth="1"/>
    <col min="8451" max="8451" width="12.140625" style="2" customWidth="1"/>
    <col min="8452" max="8453" width="10.28515625" style="2" customWidth="1"/>
    <col min="8454" max="8454" width="11.5703125" style="2" customWidth="1"/>
    <col min="8455" max="8455" width="8.7109375" style="2" customWidth="1"/>
    <col min="8456" max="8456" width="8.85546875" style="2" customWidth="1"/>
    <col min="8457" max="8704" width="9.140625" style="2"/>
    <col min="8705" max="8705" width="1.140625" style="2" customWidth="1"/>
    <col min="8706" max="8706" width="48.28515625" style="2" customWidth="1"/>
    <col min="8707" max="8707" width="12.140625" style="2" customWidth="1"/>
    <col min="8708" max="8709" width="10.28515625" style="2" customWidth="1"/>
    <col min="8710" max="8710" width="11.5703125" style="2" customWidth="1"/>
    <col min="8711" max="8711" width="8.7109375" style="2" customWidth="1"/>
    <col min="8712" max="8712" width="8.85546875" style="2" customWidth="1"/>
    <col min="8713" max="8960" width="9.140625" style="2"/>
    <col min="8961" max="8961" width="1.140625" style="2" customWidth="1"/>
    <col min="8962" max="8962" width="48.28515625" style="2" customWidth="1"/>
    <col min="8963" max="8963" width="12.140625" style="2" customWidth="1"/>
    <col min="8964" max="8965" width="10.28515625" style="2" customWidth="1"/>
    <col min="8966" max="8966" width="11.5703125" style="2" customWidth="1"/>
    <col min="8967" max="8967" width="8.7109375" style="2" customWidth="1"/>
    <col min="8968" max="8968" width="8.85546875" style="2" customWidth="1"/>
    <col min="8969" max="9216" width="9.140625" style="2"/>
    <col min="9217" max="9217" width="1.140625" style="2" customWidth="1"/>
    <col min="9218" max="9218" width="48.28515625" style="2" customWidth="1"/>
    <col min="9219" max="9219" width="12.140625" style="2" customWidth="1"/>
    <col min="9220" max="9221" width="10.28515625" style="2" customWidth="1"/>
    <col min="9222" max="9222" width="11.5703125" style="2" customWidth="1"/>
    <col min="9223" max="9223" width="8.7109375" style="2" customWidth="1"/>
    <col min="9224" max="9224" width="8.85546875" style="2" customWidth="1"/>
    <col min="9225" max="9472" width="9.140625" style="2"/>
    <col min="9473" max="9473" width="1.140625" style="2" customWidth="1"/>
    <col min="9474" max="9474" width="48.28515625" style="2" customWidth="1"/>
    <col min="9475" max="9475" width="12.140625" style="2" customWidth="1"/>
    <col min="9476" max="9477" width="10.28515625" style="2" customWidth="1"/>
    <col min="9478" max="9478" width="11.5703125" style="2" customWidth="1"/>
    <col min="9479" max="9479" width="8.7109375" style="2" customWidth="1"/>
    <col min="9480" max="9480" width="8.85546875" style="2" customWidth="1"/>
    <col min="9481" max="9728" width="9.140625" style="2"/>
    <col min="9729" max="9729" width="1.140625" style="2" customWidth="1"/>
    <col min="9730" max="9730" width="48.28515625" style="2" customWidth="1"/>
    <col min="9731" max="9731" width="12.140625" style="2" customWidth="1"/>
    <col min="9732" max="9733" width="10.28515625" style="2" customWidth="1"/>
    <col min="9734" max="9734" width="11.5703125" style="2" customWidth="1"/>
    <col min="9735" max="9735" width="8.7109375" style="2" customWidth="1"/>
    <col min="9736" max="9736" width="8.85546875" style="2" customWidth="1"/>
    <col min="9737" max="9984" width="9.140625" style="2"/>
    <col min="9985" max="9985" width="1.140625" style="2" customWidth="1"/>
    <col min="9986" max="9986" width="48.28515625" style="2" customWidth="1"/>
    <col min="9987" max="9987" width="12.140625" style="2" customWidth="1"/>
    <col min="9988" max="9989" width="10.28515625" style="2" customWidth="1"/>
    <col min="9990" max="9990" width="11.5703125" style="2" customWidth="1"/>
    <col min="9991" max="9991" width="8.7109375" style="2" customWidth="1"/>
    <col min="9992" max="9992" width="8.85546875" style="2" customWidth="1"/>
    <col min="9993" max="10240" width="9.140625" style="2"/>
    <col min="10241" max="10241" width="1.140625" style="2" customWidth="1"/>
    <col min="10242" max="10242" width="48.28515625" style="2" customWidth="1"/>
    <col min="10243" max="10243" width="12.140625" style="2" customWidth="1"/>
    <col min="10244" max="10245" width="10.28515625" style="2" customWidth="1"/>
    <col min="10246" max="10246" width="11.5703125" style="2" customWidth="1"/>
    <col min="10247" max="10247" width="8.7109375" style="2" customWidth="1"/>
    <col min="10248" max="10248" width="8.85546875" style="2" customWidth="1"/>
    <col min="10249" max="10496" width="9.140625" style="2"/>
    <col min="10497" max="10497" width="1.140625" style="2" customWidth="1"/>
    <col min="10498" max="10498" width="48.28515625" style="2" customWidth="1"/>
    <col min="10499" max="10499" width="12.140625" style="2" customWidth="1"/>
    <col min="10500" max="10501" width="10.28515625" style="2" customWidth="1"/>
    <col min="10502" max="10502" width="11.5703125" style="2" customWidth="1"/>
    <col min="10503" max="10503" width="8.7109375" style="2" customWidth="1"/>
    <col min="10504" max="10504" width="8.85546875" style="2" customWidth="1"/>
    <col min="10505" max="10752" width="9.140625" style="2"/>
    <col min="10753" max="10753" width="1.140625" style="2" customWidth="1"/>
    <col min="10754" max="10754" width="48.28515625" style="2" customWidth="1"/>
    <col min="10755" max="10755" width="12.140625" style="2" customWidth="1"/>
    <col min="10756" max="10757" width="10.28515625" style="2" customWidth="1"/>
    <col min="10758" max="10758" width="11.5703125" style="2" customWidth="1"/>
    <col min="10759" max="10759" width="8.7109375" style="2" customWidth="1"/>
    <col min="10760" max="10760" width="8.85546875" style="2" customWidth="1"/>
    <col min="10761" max="11008" width="9.140625" style="2"/>
    <col min="11009" max="11009" width="1.140625" style="2" customWidth="1"/>
    <col min="11010" max="11010" width="48.28515625" style="2" customWidth="1"/>
    <col min="11011" max="11011" width="12.140625" style="2" customWidth="1"/>
    <col min="11012" max="11013" width="10.28515625" style="2" customWidth="1"/>
    <col min="11014" max="11014" width="11.5703125" style="2" customWidth="1"/>
    <col min="11015" max="11015" width="8.7109375" style="2" customWidth="1"/>
    <col min="11016" max="11016" width="8.85546875" style="2" customWidth="1"/>
    <col min="11017" max="11264" width="9.140625" style="2"/>
    <col min="11265" max="11265" width="1.140625" style="2" customWidth="1"/>
    <col min="11266" max="11266" width="48.28515625" style="2" customWidth="1"/>
    <col min="11267" max="11267" width="12.140625" style="2" customWidth="1"/>
    <col min="11268" max="11269" width="10.28515625" style="2" customWidth="1"/>
    <col min="11270" max="11270" width="11.5703125" style="2" customWidth="1"/>
    <col min="11271" max="11271" width="8.7109375" style="2" customWidth="1"/>
    <col min="11272" max="11272" width="8.85546875" style="2" customWidth="1"/>
    <col min="11273" max="11520" width="9.140625" style="2"/>
    <col min="11521" max="11521" width="1.140625" style="2" customWidth="1"/>
    <col min="11522" max="11522" width="48.28515625" style="2" customWidth="1"/>
    <col min="11523" max="11523" width="12.140625" style="2" customWidth="1"/>
    <col min="11524" max="11525" width="10.28515625" style="2" customWidth="1"/>
    <col min="11526" max="11526" width="11.5703125" style="2" customWidth="1"/>
    <col min="11527" max="11527" width="8.7109375" style="2" customWidth="1"/>
    <col min="11528" max="11528" width="8.85546875" style="2" customWidth="1"/>
    <col min="11529" max="11776" width="9.140625" style="2"/>
    <col min="11777" max="11777" width="1.140625" style="2" customWidth="1"/>
    <col min="11778" max="11778" width="48.28515625" style="2" customWidth="1"/>
    <col min="11779" max="11779" width="12.140625" style="2" customWidth="1"/>
    <col min="11780" max="11781" width="10.28515625" style="2" customWidth="1"/>
    <col min="11782" max="11782" width="11.5703125" style="2" customWidth="1"/>
    <col min="11783" max="11783" width="8.7109375" style="2" customWidth="1"/>
    <col min="11784" max="11784" width="8.85546875" style="2" customWidth="1"/>
    <col min="11785" max="12032" width="9.140625" style="2"/>
    <col min="12033" max="12033" width="1.140625" style="2" customWidth="1"/>
    <col min="12034" max="12034" width="48.28515625" style="2" customWidth="1"/>
    <col min="12035" max="12035" width="12.140625" style="2" customWidth="1"/>
    <col min="12036" max="12037" width="10.28515625" style="2" customWidth="1"/>
    <col min="12038" max="12038" width="11.5703125" style="2" customWidth="1"/>
    <col min="12039" max="12039" width="8.7109375" style="2" customWidth="1"/>
    <col min="12040" max="12040" width="8.85546875" style="2" customWidth="1"/>
    <col min="12041" max="12288" width="9.140625" style="2"/>
    <col min="12289" max="12289" width="1.140625" style="2" customWidth="1"/>
    <col min="12290" max="12290" width="48.28515625" style="2" customWidth="1"/>
    <col min="12291" max="12291" width="12.140625" style="2" customWidth="1"/>
    <col min="12292" max="12293" width="10.28515625" style="2" customWidth="1"/>
    <col min="12294" max="12294" width="11.5703125" style="2" customWidth="1"/>
    <col min="12295" max="12295" width="8.7109375" style="2" customWidth="1"/>
    <col min="12296" max="12296" width="8.85546875" style="2" customWidth="1"/>
    <col min="12297" max="12544" width="9.140625" style="2"/>
    <col min="12545" max="12545" width="1.140625" style="2" customWidth="1"/>
    <col min="12546" max="12546" width="48.28515625" style="2" customWidth="1"/>
    <col min="12547" max="12547" width="12.140625" style="2" customWidth="1"/>
    <col min="12548" max="12549" width="10.28515625" style="2" customWidth="1"/>
    <col min="12550" max="12550" width="11.5703125" style="2" customWidth="1"/>
    <col min="12551" max="12551" width="8.7109375" style="2" customWidth="1"/>
    <col min="12552" max="12552" width="8.85546875" style="2" customWidth="1"/>
    <col min="12553" max="12800" width="9.140625" style="2"/>
    <col min="12801" max="12801" width="1.140625" style="2" customWidth="1"/>
    <col min="12802" max="12802" width="48.28515625" style="2" customWidth="1"/>
    <col min="12803" max="12803" width="12.140625" style="2" customWidth="1"/>
    <col min="12804" max="12805" width="10.28515625" style="2" customWidth="1"/>
    <col min="12806" max="12806" width="11.5703125" style="2" customWidth="1"/>
    <col min="12807" max="12807" width="8.7109375" style="2" customWidth="1"/>
    <col min="12808" max="12808" width="8.85546875" style="2" customWidth="1"/>
    <col min="12809" max="13056" width="9.140625" style="2"/>
    <col min="13057" max="13057" width="1.140625" style="2" customWidth="1"/>
    <col min="13058" max="13058" width="48.28515625" style="2" customWidth="1"/>
    <col min="13059" max="13059" width="12.140625" style="2" customWidth="1"/>
    <col min="13060" max="13061" width="10.28515625" style="2" customWidth="1"/>
    <col min="13062" max="13062" width="11.5703125" style="2" customWidth="1"/>
    <col min="13063" max="13063" width="8.7109375" style="2" customWidth="1"/>
    <col min="13064" max="13064" width="8.85546875" style="2" customWidth="1"/>
    <col min="13065" max="13312" width="9.140625" style="2"/>
    <col min="13313" max="13313" width="1.140625" style="2" customWidth="1"/>
    <col min="13314" max="13314" width="48.28515625" style="2" customWidth="1"/>
    <col min="13315" max="13315" width="12.140625" style="2" customWidth="1"/>
    <col min="13316" max="13317" width="10.28515625" style="2" customWidth="1"/>
    <col min="13318" max="13318" width="11.5703125" style="2" customWidth="1"/>
    <col min="13319" max="13319" width="8.7109375" style="2" customWidth="1"/>
    <col min="13320" max="13320" width="8.85546875" style="2" customWidth="1"/>
    <col min="13321" max="13568" width="9.140625" style="2"/>
    <col min="13569" max="13569" width="1.140625" style="2" customWidth="1"/>
    <col min="13570" max="13570" width="48.28515625" style="2" customWidth="1"/>
    <col min="13571" max="13571" width="12.140625" style="2" customWidth="1"/>
    <col min="13572" max="13573" width="10.28515625" style="2" customWidth="1"/>
    <col min="13574" max="13574" width="11.5703125" style="2" customWidth="1"/>
    <col min="13575" max="13575" width="8.7109375" style="2" customWidth="1"/>
    <col min="13576" max="13576" width="8.85546875" style="2" customWidth="1"/>
    <col min="13577" max="13824" width="9.140625" style="2"/>
    <col min="13825" max="13825" width="1.140625" style="2" customWidth="1"/>
    <col min="13826" max="13826" width="48.28515625" style="2" customWidth="1"/>
    <col min="13827" max="13827" width="12.140625" style="2" customWidth="1"/>
    <col min="13828" max="13829" width="10.28515625" style="2" customWidth="1"/>
    <col min="13830" max="13830" width="11.5703125" style="2" customWidth="1"/>
    <col min="13831" max="13831" width="8.7109375" style="2" customWidth="1"/>
    <col min="13832" max="13832" width="8.85546875" style="2" customWidth="1"/>
    <col min="13833" max="14080" width="9.140625" style="2"/>
    <col min="14081" max="14081" width="1.140625" style="2" customWidth="1"/>
    <col min="14082" max="14082" width="48.28515625" style="2" customWidth="1"/>
    <col min="14083" max="14083" width="12.140625" style="2" customWidth="1"/>
    <col min="14084" max="14085" width="10.28515625" style="2" customWidth="1"/>
    <col min="14086" max="14086" width="11.5703125" style="2" customWidth="1"/>
    <col min="14087" max="14087" width="8.7109375" style="2" customWidth="1"/>
    <col min="14088" max="14088" width="8.85546875" style="2" customWidth="1"/>
    <col min="14089" max="14336" width="9.140625" style="2"/>
    <col min="14337" max="14337" width="1.140625" style="2" customWidth="1"/>
    <col min="14338" max="14338" width="48.28515625" style="2" customWidth="1"/>
    <col min="14339" max="14339" width="12.140625" style="2" customWidth="1"/>
    <col min="14340" max="14341" width="10.28515625" style="2" customWidth="1"/>
    <col min="14342" max="14342" width="11.5703125" style="2" customWidth="1"/>
    <col min="14343" max="14343" width="8.7109375" style="2" customWidth="1"/>
    <col min="14344" max="14344" width="8.85546875" style="2" customWidth="1"/>
    <col min="14345" max="14592" width="9.140625" style="2"/>
    <col min="14593" max="14593" width="1.140625" style="2" customWidth="1"/>
    <col min="14594" max="14594" width="48.28515625" style="2" customWidth="1"/>
    <col min="14595" max="14595" width="12.140625" style="2" customWidth="1"/>
    <col min="14596" max="14597" width="10.28515625" style="2" customWidth="1"/>
    <col min="14598" max="14598" width="11.5703125" style="2" customWidth="1"/>
    <col min="14599" max="14599" width="8.7109375" style="2" customWidth="1"/>
    <col min="14600" max="14600" width="8.85546875" style="2" customWidth="1"/>
    <col min="14601" max="14848" width="9.140625" style="2"/>
    <col min="14849" max="14849" width="1.140625" style="2" customWidth="1"/>
    <col min="14850" max="14850" width="48.28515625" style="2" customWidth="1"/>
    <col min="14851" max="14851" width="12.140625" style="2" customWidth="1"/>
    <col min="14852" max="14853" width="10.28515625" style="2" customWidth="1"/>
    <col min="14854" max="14854" width="11.5703125" style="2" customWidth="1"/>
    <col min="14855" max="14855" width="8.7109375" style="2" customWidth="1"/>
    <col min="14856" max="14856" width="8.85546875" style="2" customWidth="1"/>
    <col min="14857" max="15104" width="9.140625" style="2"/>
    <col min="15105" max="15105" width="1.140625" style="2" customWidth="1"/>
    <col min="15106" max="15106" width="48.28515625" style="2" customWidth="1"/>
    <col min="15107" max="15107" width="12.140625" style="2" customWidth="1"/>
    <col min="15108" max="15109" width="10.28515625" style="2" customWidth="1"/>
    <col min="15110" max="15110" width="11.5703125" style="2" customWidth="1"/>
    <col min="15111" max="15111" width="8.7109375" style="2" customWidth="1"/>
    <col min="15112" max="15112" width="8.85546875" style="2" customWidth="1"/>
    <col min="15113" max="15360" width="9.140625" style="2"/>
    <col min="15361" max="15361" width="1.140625" style="2" customWidth="1"/>
    <col min="15362" max="15362" width="48.28515625" style="2" customWidth="1"/>
    <col min="15363" max="15363" width="12.140625" style="2" customWidth="1"/>
    <col min="15364" max="15365" width="10.28515625" style="2" customWidth="1"/>
    <col min="15366" max="15366" width="11.5703125" style="2" customWidth="1"/>
    <col min="15367" max="15367" width="8.7109375" style="2" customWidth="1"/>
    <col min="15368" max="15368" width="8.85546875" style="2" customWidth="1"/>
    <col min="15369" max="15616" width="9.140625" style="2"/>
    <col min="15617" max="15617" width="1.140625" style="2" customWidth="1"/>
    <col min="15618" max="15618" width="48.28515625" style="2" customWidth="1"/>
    <col min="15619" max="15619" width="12.140625" style="2" customWidth="1"/>
    <col min="15620" max="15621" width="10.28515625" style="2" customWidth="1"/>
    <col min="15622" max="15622" width="11.5703125" style="2" customWidth="1"/>
    <col min="15623" max="15623" width="8.7109375" style="2" customWidth="1"/>
    <col min="15624" max="15624" width="8.85546875" style="2" customWidth="1"/>
    <col min="15625" max="15872" width="9.140625" style="2"/>
    <col min="15873" max="15873" width="1.140625" style="2" customWidth="1"/>
    <col min="15874" max="15874" width="48.28515625" style="2" customWidth="1"/>
    <col min="15875" max="15875" width="12.140625" style="2" customWidth="1"/>
    <col min="15876" max="15877" width="10.28515625" style="2" customWidth="1"/>
    <col min="15878" max="15878" width="11.5703125" style="2" customWidth="1"/>
    <col min="15879" max="15879" width="8.7109375" style="2" customWidth="1"/>
    <col min="15880" max="15880" width="8.85546875" style="2" customWidth="1"/>
    <col min="15881" max="16128" width="9.140625" style="2"/>
    <col min="16129" max="16129" width="1.140625" style="2" customWidth="1"/>
    <col min="16130" max="16130" width="48.28515625" style="2" customWidth="1"/>
    <col min="16131" max="16131" width="12.140625" style="2" customWidth="1"/>
    <col min="16132" max="16133" width="10.28515625" style="2" customWidth="1"/>
    <col min="16134" max="16134" width="11.5703125" style="2" customWidth="1"/>
    <col min="16135" max="16135" width="8.7109375" style="2" customWidth="1"/>
    <col min="16136" max="16136" width="8.85546875" style="2" customWidth="1"/>
    <col min="16137" max="16384" width="9.140625" style="2"/>
  </cols>
  <sheetData>
    <row r="1" spans="2:12" ht="63.75" customHeight="1" x14ac:dyDescent="0.2">
      <c r="B1" s="159" t="s">
        <v>98</v>
      </c>
      <c r="C1" s="159"/>
      <c r="D1" s="159"/>
      <c r="E1" s="159"/>
      <c r="F1" s="159"/>
      <c r="G1" s="159"/>
      <c r="H1" s="159"/>
    </row>
    <row r="4" spans="2:12" ht="15" customHeight="1" x14ac:dyDescent="0.25">
      <c r="B4" s="2"/>
      <c r="G4" s="5" t="s">
        <v>99</v>
      </c>
    </row>
    <row r="5" spans="2:12" ht="28.5" customHeight="1" x14ac:dyDescent="0.25">
      <c r="B5" s="6" t="s">
        <v>1</v>
      </c>
      <c r="C5" s="161" t="s">
        <v>100</v>
      </c>
      <c r="D5" s="161"/>
      <c r="E5" s="161" t="s">
        <v>25</v>
      </c>
      <c r="F5" s="161"/>
      <c r="G5" s="161" t="s">
        <v>26</v>
      </c>
      <c r="H5" s="161"/>
    </row>
    <row r="6" spans="2:12" ht="13.5" customHeight="1" x14ac:dyDescent="0.25">
      <c r="B6" s="7"/>
      <c r="C6" s="171" t="s">
        <v>2</v>
      </c>
      <c r="D6" s="171"/>
      <c r="E6" s="171" t="s">
        <v>2</v>
      </c>
      <c r="F6" s="171"/>
      <c r="G6" s="171" t="s">
        <v>2</v>
      </c>
      <c r="H6" s="171"/>
    </row>
    <row r="7" spans="2:12" ht="14.25" customHeight="1" x14ac:dyDescent="0.25">
      <c r="B7" s="24" t="s">
        <v>13</v>
      </c>
      <c r="C7" s="10"/>
      <c r="D7" s="11"/>
      <c r="E7" s="10"/>
      <c r="F7" s="12"/>
      <c r="G7" s="25"/>
      <c r="H7" s="12"/>
    </row>
    <row r="8" spans="2:12" ht="18" customHeight="1" x14ac:dyDescent="0.25">
      <c r="B8" s="15" t="s">
        <v>14</v>
      </c>
      <c r="C8" s="158">
        <v>0</v>
      </c>
      <c r="D8" s="158"/>
      <c r="E8" s="158">
        <v>0</v>
      </c>
      <c r="F8" s="158"/>
      <c r="G8" s="158"/>
      <c r="H8" s="158"/>
    </row>
    <row r="9" spans="2:12" ht="18" customHeight="1" x14ac:dyDescent="0.25">
      <c r="B9" s="15" t="s">
        <v>101</v>
      </c>
      <c r="C9" s="158">
        <v>0</v>
      </c>
      <c r="D9" s="158"/>
      <c r="E9" s="158">
        <v>0</v>
      </c>
      <c r="F9" s="158"/>
      <c r="G9" s="158"/>
      <c r="H9" s="158"/>
    </row>
    <row r="10" spans="2:12" ht="18" customHeight="1" x14ac:dyDescent="0.25">
      <c r="B10" s="15" t="s">
        <v>102</v>
      </c>
      <c r="C10" s="158">
        <v>0</v>
      </c>
      <c r="D10" s="158"/>
      <c r="E10" s="158">
        <v>0</v>
      </c>
      <c r="F10" s="158"/>
      <c r="G10" s="158"/>
      <c r="H10" s="158"/>
    </row>
    <row r="11" spans="2:12" ht="20.25" customHeight="1" x14ac:dyDescent="0.25">
      <c r="B11" s="15" t="s">
        <v>103</v>
      </c>
      <c r="C11" s="158">
        <v>0</v>
      </c>
      <c r="D11" s="158"/>
      <c r="E11" s="158">
        <v>0</v>
      </c>
      <c r="F11" s="158"/>
      <c r="G11" s="158"/>
      <c r="H11" s="158"/>
      <c r="L11" s="150"/>
    </row>
    <row r="12" spans="2:12" ht="19.5" customHeight="1" x14ac:dyDescent="0.25">
      <c r="B12" s="15" t="s">
        <v>16</v>
      </c>
      <c r="C12" s="158">
        <v>0</v>
      </c>
      <c r="D12" s="158"/>
      <c r="E12" s="158">
        <v>0</v>
      </c>
      <c r="F12" s="158"/>
      <c r="G12" s="158"/>
      <c r="H12" s="158"/>
    </row>
    <row r="13" spans="2:12" ht="6" customHeight="1" x14ac:dyDescent="0.25">
      <c r="B13" s="10"/>
      <c r="C13" s="26"/>
      <c r="D13" s="27"/>
      <c r="E13" s="26"/>
      <c r="F13" s="28"/>
      <c r="G13" s="26"/>
      <c r="H13" s="14"/>
    </row>
    <row r="14" spans="2:12" ht="15.75" x14ac:dyDescent="0.25">
      <c r="B14" s="9" t="s">
        <v>17</v>
      </c>
      <c r="C14" s="8" t="s">
        <v>18</v>
      </c>
      <c r="D14" s="29" t="s">
        <v>19</v>
      </c>
      <c r="E14" s="8" t="s">
        <v>18</v>
      </c>
      <c r="F14" s="29" t="s">
        <v>19</v>
      </c>
      <c r="G14" s="30"/>
      <c r="H14" s="16"/>
    </row>
    <row r="15" spans="2:12" ht="12" customHeight="1" x14ac:dyDescent="0.25">
      <c r="B15" s="31" t="s">
        <v>20</v>
      </c>
      <c r="C15" s="26"/>
      <c r="D15" s="26"/>
      <c r="E15" s="26"/>
      <c r="F15" s="26"/>
      <c r="G15" s="26"/>
      <c r="H15" s="32"/>
    </row>
    <row r="16" spans="2:12" ht="12" customHeight="1" x14ac:dyDescent="0.25">
      <c r="B16" s="31"/>
      <c r="C16" s="26"/>
      <c r="D16" s="26"/>
      <c r="E16" s="26"/>
      <c r="F16" s="26"/>
      <c r="G16" s="26"/>
      <c r="H16" s="32"/>
    </row>
    <row r="17" spans="2:9" ht="15.75" x14ac:dyDescent="0.25">
      <c r="B17" s="34" t="s">
        <v>104</v>
      </c>
      <c r="C17" s="151" t="str">
        <f>IF(AND(C11=0,C9&lt;0),0,(IF(C11=0,"n.c.",(IF(C11="","",C9/C11)))))</f>
        <v>n.c.</v>
      </c>
      <c r="D17" s="152">
        <f>IF(C17="","",IF(C17&lt;1,0,IF(C17&lt;1.5,1,IF(C17&gt;=2,3,2))))</f>
        <v>3</v>
      </c>
      <c r="E17" s="151" t="str">
        <f>IF(AND(E11=0,E9&lt;0),0,(IF(E11=0,"n.c.",(IF(E11="","",E9/E11)))))</f>
        <v>n.c.</v>
      </c>
      <c r="F17" s="153">
        <f>IF(E17="","",IF(E17&lt;1,0,IF(E17&lt;1.5,1,IF(E17&gt;=2,3,2))))</f>
        <v>3</v>
      </c>
      <c r="G17" s="38"/>
      <c r="H17" s="37"/>
    </row>
    <row r="18" spans="2:9" ht="15.75" x14ac:dyDescent="0.25">
      <c r="B18" s="65" t="s">
        <v>105</v>
      </c>
      <c r="C18" s="154" t="str">
        <f>IF(AND(C8=0,C9&lt;0),0,(IF(C8=0,"n.c.",IF(C8="","",C9/C8))))</f>
        <v>n.c.</v>
      </c>
      <c r="D18" s="71">
        <f>IF(C18="","",IF(C18&gt;=0.08,3,IF(C18&lt;0.03,0,IF(C18&gt;=0.05,2,1))))</f>
        <v>3</v>
      </c>
      <c r="E18" s="154" t="str">
        <f>IF(AND(E8=0,E9&lt;0),0,(IF(E8=0,"n.c.",IF(E8="","",E9/E8))))</f>
        <v>n.c.</v>
      </c>
      <c r="F18" s="153">
        <f>IF(E18="","",IF(E18&gt;=0.08,3,IF(E18&lt;0.03,0,IF(E18&gt;=0.05,2,1))))</f>
        <v>3</v>
      </c>
      <c r="G18" s="38"/>
      <c r="H18" s="37"/>
    </row>
    <row r="19" spans="2:9" ht="24.75" x14ac:dyDescent="0.25">
      <c r="B19" s="128" t="s">
        <v>106</v>
      </c>
      <c r="C19" s="41"/>
      <c r="D19" s="44"/>
      <c r="E19" s="43"/>
      <c r="F19" s="44"/>
      <c r="G19" s="41"/>
      <c r="H19" s="45"/>
    </row>
    <row r="20" spans="2:9" ht="15.75" x14ac:dyDescent="0.25">
      <c r="B20" s="40"/>
      <c r="C20" s="41"/>
      <c r="D20" s="130">
        <f>IF(D17="","",D17+D18)</f>
        <v>6</v>
      </c>
      <c r="E20" s="43"/>
      <c r="F20" s="130">
        <f>IF(F17="","",F17+F18)</f>
        <v>6</v>
      </c>
      <c r="G20" s="41"/>
      <c r="H20" s="45"/>
    </row>
    <row r="21" spans="2:9" x14ac:dyDescent="0.2">
      <c r="B21" s="46"/>
      <c r="C21" s="47"/>
      <c r="D21" s="48"/>
      <c r="E21" s="47"/>
      <c r="F21" s="48"/>
      <c r="G21" s="47"/>
      <c r="H21" s="49"/>
    </row>
    <row r="22" spans="2:9" ht="15.75" x14ac:dyDescent="0.25">
      <c r="B22" s="50" t="s">
        <v>21</v>
      </c>
      <c r="C22" s="41"/>
      <c r="D22" s="130" t="str">
        <f>IF(D20="","",IF((D20&gt;=5),"A",IF((D20&lt;3),"C","B")))</f>
        <v>A</v>
      </c>
      <c r="E22" s="41"/>
      <c r="F22" s="130" t="str">
        <f>IF(F20="","",IF((F20&gt;=5),"A",IF((F20&lt;3),"C","B")))</f>
        <v>A</v>
      </c>
      <c r="G22" s="41"/>
      <c r="H22" s="45"/>
    </row>
    <row r="23" spans="2:9" ht="16.5" customHeight="1" x14ac:dyDescent="0.25">
      <c r="B23" s="51"/>
      <c r="C23" s="38"/>
      <c r="D23" s="52"/>
      <c r="E23" s="38"/>
      <c r="F23" s="53"/>
      <c r="G23" s="38"/>
      <c r="H23" s="32"/>
    </row>
    <row r="24" spans="2:9" ht="36.75" customHeight="1" x14ac:dyDescent="0.25">
      <c r="B24" s="66" t="s">
        <v>28</v>
      </c>
      <c r="C24" s="41"/>
      <c r="D24" s="168" t="str">
        <f>IF(AND(D22="a",F22="a"),"Fascia 1",IF(AND(D22="b",F22="a"),"Fascia 1",IF(AND(D22="b",F22="c"),"Fascia 3",IF(AND(D22="c",F22="c"),"Fascia 3","Fascia 2"))))</f>
        <v>Fascia 1</v>
      </c>
      <c r="E24" s="169"/>
      <c r="F24" s="170"/>
      <c r="G24" s="38"/>
      <c r="H24" s="32"/>
    </row>
    <row r="25" spans="2:9" ht="8.25" customHeight="1" x14ac:dyDescent="0.25">
      <c r="B25" s="51"/>
      <c r="C25" s="38"/>
      <c r="D25" s="52"/>
      <c r="E25" s="38"/>
      <c r="F25" s="53"/>
      <c r="G25" s="38"/>
      <c r="H25" s="32"/>
    </row>
    <row r="26" spans="2:9" ht="8.25" customHeight="1" x14ac:dyDescent="0.25">
      <c r="B26" s="51"/>
      <c r="C26" s="38"/>
      <c r="D26" s="52"/>
      <c r="E26" s="38"/>
      <c r="F26" s="53"/>
      <c r="G26" s="38"/>
      <c r="H26" s="32"/>
    </row>
    <row r="27" spans="2:9" ht="8.25" customHeight="1" x14ac:dyDescent="0.25">
      <c r="B27" s="51"/>
      <c r="C27" s="38"/>
      <c r="D27" s="52"/>
      <c r="E27" s="38"/>
      <c r="F27" s="53"/>
      <c r="G27" s="38"/>
      <c r="H27" s="32"/>
    </row>
    <row r="28" spans="2:9" ht="24.75" customHeight="1" x14ac:dyDescent="0.25">
      <c r="B28" s="128" t="s">
        <v>107</v>
      </c>
      <c r="C28" s="38"/>
      <c r="D28" s="52"/>
      <c r="E28" s="38"/>
      <c r="F28" s="53"/>
      <c r="G28" s="38"/>
      <c r="H28" s="32"/>
    </row>
    <row r="29" spans="2:9" ht="8.25" customHeight="1" x14ac:dyDescent="0.25">
      <c r="B29" s="51"/>
      <c r="C29" s="38"/>
      <c r="D29" s="52"/>
      <c r="E29" s="38"/>
      <c r="F29" s="53"/>
      <c r="G29" s="38"/>
      <c r="H29" s="32"/>
    </row>
    <row r="30" spans="2:9" ht="13.5" customHeight="1" x14ac:dyDescent="0.25">
      <c r="B30" s="67" t="s">
        <v>108</v>
      </c>
      <c r="C30" s="55"/>
      <c r="D30" s="55"/>
      <c r="E30" s="55"/>
      <c r="F30" s="55"/>
      <c r="G30" s="55"/>
      <c r="H30" s="56"/>
    </row>
    <row r="31" spans="2:9" ht="15.75" x14ac:dyDescent="0.25">
      <c r="B31" s="2"/>
      <c r="C31" s="58"/>
      <c r="D31" s="59"/>
      <c r="E31" s="59"/>
      <c r="F31" s="26"/>
      <c r="G31" s="60"/>
      <c r="H31" s="26"/>
      <c r="I31" s="61"/>
    </row>
  </sheetData>
  <sheetProtection password="BB6E" sheet="1" objects="1" scenarios="1"/>
  <mergeCells count="23">
    <mergeCell ref="B1:H1"/>
    <mergeCell ref="C5:D5"/>
    <mergeCell ref="E5:F5"/>
    <mergeCell ref="G5:H5"/>
    <mergeCell ref="C6:D6"/>
    <mergeCell ref="E6:F6"/>
    <mergeCell ref="G6:H6"/>
    <mergeCell ref="C8:D8"/>
    <mergeCell ref="E8:F8"/>
    <mergeCell ref="G8:H8"/>
    <mergeCell ref="C9:D9"/>
    <mergeCell ref="E9:F9"/>
    <mergeCell ref="G9:H9"/>
    <mergeCell ref="C12:D12"/>
    <mergeCell ref="E12:F12"/>
    <mergeCell ref="G12:H12"/>
    <mergeCell ref="D24:F24"/>
    <mergeCell ref="C10:D10"/>
    <mergeCell ref="E10:F10"/>
    <mergeCell ref="G10:H10"/>
    <mergeCell ref="C11:D11"/>
    <mergeCell ref="E11:F11"/>
    <mergeCell ref="G11:H11"/>
  </mergeCells>
  <conditionalFormatting sqref="D17">
    <cfRule type="expression" dxfId="8" priority="9">
      <formula>$C$8+$C$9+$C$10+$C$11+$C$12=0</formula>
    </cfRule>
  </conditionalFormatting>
  <conditionalFormatting sqref="D18">
    <cfRule type="expression" dxfId="7" priority="8">
      <formula>$C$8+$C$9+$C$10+$C$11+$C$12=0</formula>
    </cfRule>
  </conditionalFormatting>
  <conditionalFormatting sqref="F17">
    <cfRule type="expression" dxfId="6" priority="7">
      <formula>$E$8+$E$9+$E$10+$E$11+$E$12=0</formula>
    </cfRule>
  </conditionalFormatting>
  <conditionalFormatting sqref="F18">
    <cfRule type="expression" dxfId="5" priority="6">
      <formula>$E$8+$E$9+$E$10+$E$11+$E$12=0</formula>
    </cfRule>
  </conditionalFormatting>
  <conditionalFormatting sqref="F20">
    <cfRule type="expression" dxfId="4" priority="5">
      <formula>$E$8+$E$9+$E$10+$E$11+$E$12=0</formula>
    </cfRule>
  </conditionalFormatting>
  <conditionalFormatting sqref="F22">
    <cfRule type="expression" dxfId="3" priority="4">
      <formula>$E$8+$E$9+$E$10+$E$11+$E$12=0</formula>
    </cfRule>
  </conditionalFormatting>
  <conditionalFormatting sqref="D24">
    <cfRule type="expression" dxfId="2" priority="3">
      <formula>$E$8+$E$9+$E$10+$E$11+$E$12=0</formula>
    </cfRule>
  </conditionalFormatting>
  <conditionalFormatting sqref="D20">
    <cfRule type="expression" dxfId="1" priority="2">
      <formula>$C$8+$C$9+$C$10+$C$11+$C$12=0</formula>
    </cfRule>
  </conditionalFormatting>
  <conditionalFormatting sqref="D22">
    <cfRule type="expression" dxfId="0" priority="1">
      <formula>$C$8+$C$9+$C$10+$C$11+$C$12=0</formula>
    </cfRule>
  </conditionalFormatting>
  <pageMargins left="0.75" right="0.75" top="1" bottom="1" header="0.51180555555555551" footer="0.51180555555555551"/>
  <pageSetup paperSize="9" scale="80"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4"/>
  <sheetViews>
    <sheetView workbookViewId="0">
      <selection activeCell="H4" sqref="H4"/>
    </sheetView>
  </sheetViews>
  <sheetFormatPr defaultRowHeight="12.75" x14ac:dyDescent="0.2"/>
  <cols>
    <col min="1" max="1" width="6.5703125" style="73" customWidth="1"/>
    <col min="2" max="2" width="2.28515625" style="73" hidden="1" customWidth="1"/>
    <col min="3" max="3" width="3.42578125" style="73" customWidth="1"/>
    <col min="4" max="4" width="11.5703125" style="73" customWidth="1"/>
    <col min="5" max="5" width="48" style="86" customWidth="1"/>
    <col min="6" max="6" width="20" style="73" bestFit="1" customWidth="1"/>
    <col min="7" max="7" width="10.85546875" style="73" customWidth="1"/>
    <col min="8" max="8" width="19.7109375" style="73" bestFit="1" customWidth="1"/>
    <col min="9" max="9" width="25.7109375" style="73" bestFit="1" customWidth="1"/>
    <col min="10" max="10" width="9.140625" style="73"/>
    <col min="11" max="11" width="11.140625" style="73" customWidth="1"/>
    <col min="12" max="256" width="9.140625" style="73"/>
    <col min="257" max="257" width="6.5703125" style="73" customWidth="1"/>
    <col min="258" max="258" width="0" style="73" hidden="1" customWidth="1"/>
    <col min="259" max="259" width="3.42578125" style="73" customWidth="1"/>
    <col min="260" max="260" width="11.5703125" style="73" customWidth="1"/>
    <col min="261" max="261" width="48" style="73" customWidth="1"/>
    <col min="262" max="262" width="15.85546875" style="73" bestFit="1" customWidth="1"/>
    <col min="263" max="263" width="10.85546875" style="73" customWidth="1"/>
    <col min="264" max="264" width="19.7109375" style="73" bestFit="1" customWidth="1"/>
    <col min="265" max="265" width="25.7109375" style="73" bestFit="1" customWidth="1"/>
    <col min="266" max="266" width="9.140625" style="73"/>
    <col min="267" max="267" width="11.140625" style="73" customWidth="1"/>
    <col min="268" max="512" width="9.140625" style="73"/>
    <col min="513" max="513" width="6.5703125" style="73" customWidth="1"/>
    <col min="514" max="514" width="0" style="73" hidden="1" customWidth="1"/>
    <col min="515" max="515" width="3.42578125" style="73" customWidth="1"/>
    <col min="516" max="516" width="11.5703125" style="73" customWidth="1"/>
    <col min="517" max="517" width="48" style="73" customWidth="1"/>
    <col min="518" max="518" width="15.85546875" style="73" bestFit="1" customWidth="1"/>
    <col min="519" max="519" width="10.85546875" style="73" customWidth="1"/>
    <col min="520" max="520" width="19.7109375" style="73" bestFit="1" customWidth="1"/>
    <col min="521" max="521" width="25.7109375" style="73" bestFit="1" customWidth="1"/>
    <col min="522" max="522" width="9.140625" style="73"/>
    <col min="523" max="523" width="11.140625" style="73" customWidth="1"/>
    <col min="524" max="768" width="9.140625" style="73"/>
    <col min="769" max="769" width="6.5703125" style="73" customWidth="1"/>
    <col min="770" max="770" width="0" style="73" hidden="1" customWidth="1"/>
    <col min="771" max="771" width="3.42578125" style="73" customWidth="1"/>
    <col min="772" max="772" width="11.5703125" style="73" customWidth="1"/>
    <col min="773" max="773" width="48" style="73" customWidth="1"/>
    <col min="774" max="774" width="15.85546875" style="73" bestFit="1" customWidth="1"/>
    <col min="775" max="775" width="10.85546875" style="73" customWidth="1"/>
    <col min="776" max="776" width="19.7109375" style="73" bestFit="1" customWidth="1"/>
    <col min="777" max="777" width="25.7109375" style="73" bestFit="1" customWidth="1"/>
    <col min="778" max="778" width="9.140625" style="73"/>
    <col min="779" max="779" width="11.140625" style="73" customWidth="1"/>
    <col min="780" max="1024" width="9.140625" style="73"/>
    <col min="1025" max="1025" width="6.5703125" style="73" customWidth="1"/>
    <col min="1026" max="1026" width="0" style="73" hidden="1" customWidth="1"/>
    <col min="1027" max="1027" width="3.42578125" style="73" customWidth="1"/>
    <col min="1028" max="1028" width="11.5703125" style="73" customWidth="1"/>
    <col min="1029" max="1029" width="48" style="73" customWidth="1"/>
    <col min="1030" max="1030" width="15.85546875" style="73" bestFit="1" customWidth="1"/>
    <col min="1031" max="1031" width="10.85546875" style="73" customWidth="1"/>
    <col min="1032" max="1032" width="19.7109375" style="73" bestFit="1" customWidth="1"/>
    <col min="1033" max="1033" width="25.7109375" style="73" bestFit="1" customWidth="1"/>
    <col min="1034" max="1034" width="9.140625" style="73"/>
    <col min="1035" max="1035" width="11.140625" style="73" customWidth="1"/>
    <col min="1036" max="1280" width="9.140625" style="73"/>
    <col min="1281" max="1281" width="6.5703125" style="73" customWidth="1"/>
    <col min="1282" max="1282" width="0" style="73" hidden="1" customWidth="1"/>
    <col min="1283" max="1283" width="3.42578125" style="73" customWidth="1"/>
    <col min="1284" max="1284" width="11.5703125" style="73" customWidth="1"/>
    <col min="1285" max="1285" width="48" style="73" customWidth="1"/>
    <col min="1286" max="1286" width="15.85546875" style="73" bestFit="1" customWidth="1"/>
    <col min="1287" max="1287" width="10.85546875" style="73" customWidth="1"/>
    <col min="1288" max="1288" width="19.7109375" style="73" bestFit="1" customWidth="1"/>
    <col min="1289" max="1289" width="25.7109375" style="73" bestFit="1" customWidth="1"/>
    <col min="1290" max="1290" width="9.140625" style="73"/>
    <col min="1291" max="1291" width="11.140625" style="73" customWidth="1"/>
    <col min="1292" max="1536" width="9.140625" style="73"/>
    <col min="1537" max="1537" width="6.5703125" style="73" customWidth="1"/>
    <col min="1538" max="1538" width="0" style="73" hidden="1" customWidth="1"/>
    <col min="1539" max="1539" width="3.42578125" style="73" customWidth="1"/>
    <col min="1540" max="1540" width="11.5703125" style="73" customWidth="1"/>
    <col min="1541" max="1541" width="48" style="73" customWidth="1"/>
    <col min="1542" max="1542" width="15.85546875" style="73" bestFit="1" customWidth="1"/>
    <col min="1543" max="1543" width="10.85546875" style="73" customWidth="1"/>
    <col min="1544" max="1544" width="19.7109375" style="73" bestFit="1" customWidth="1"/>
    <col min="1545" max="1545" width="25.7109375" style="73" bestFit="1" customWidth="1"/>
    <col min="1546" max="1546" width="9.140625" style="73"/>
    <col min="1547" max="1547" width="11.140625" style="73" customWidth="1"/>
    <col min="1548" max="1792" width="9.140625" style="73"/>
    <col min="1793" max="1793" width="6.5703125" style="73" customWidth="1"/>
    <col min="1794" max="1794" width="0" style="73" hidden="1" customWidth="1"/>
    <col min="1795" max="1795" width="3.42578125" style="73" customWidth="1"/>
    <col min="1796" max="1796" width="11.5703125" style="73" customWidth="1"/>
    <col min="1797" max="1797" width="48" style="73" customWidth="1"/>
    <col min="1798" max="1798" width="15.85546875" style="73" bestFit="1" customWidth="1"/>
    <col min="1799" max="1799" width="10.85546875" style="73" customWidth="1"/>
    <col min="1800" max="1800" width="19.7109375" style="73" bestFit="1" customWidth="1"/>
    <col min="1801" max="1801" width="25.7109375" style="73" bestFit="1" customWidth="1"/>
    <col min="1802" max="1802" width="9.140625" style="73"/>
    <col min="1803" max="1803" width="11.140625" style="73" customWidth="1"/>
    <col min="1804" max="2048" width="9.140625" style="73"/>
    <col min="2049" max="2049" width="6.5703125" style="73" customWidth="1"/>
    <col min="2050" max="2050" width="0" style="73" hidden="1" customWidth="1"/>
    <col min="2051" max="2051" width="3.42578125" style="73" customWidth="1"/>
    <col min="2052" max="2052" width="11.5703125" style="73" customWidth="1"/>
    <col min="2053" max="2053" width="48" style="73" customWidth="1"/>
    <col min="2054" max="2054" width="15.85546875" style="73" bestFit="1" customWidth="1"/>
    <col min="2055" max="2055" width="10.85546875" style="73" customWidth="1"/>
    <col min="2056" max="2056" width="19.7109375" style="73" bestFit="1" customWidth="1"/>
    <col min="2057" max="2057" width="25.7109375" style="73" bestFit="1" customWidth="1"/>
    <col min="2058" max="2058" width="9.140625" style="73"/>
    <col min="2059" max="2059" width="11.140625" style="73" customWidth="1"/>
    <col min="2060" max="2304" width="9.140625" style="73"/>
    <col min="2305" max="2305" width="6.5703125" style="73" customWidth="1"/>
    <col min="2306" max="2306" width="0" style="73" hidden="1" customWidth="1"/>
    <col min="2307" max="2307" width="3.42578125" style="73" customWidth="1"/>
    <col min="2308" max="2308" width="11.5703125" style="73" customWidth="1"/>
    <col min="2309" max="2309" width="48" style="73" customWidth="1"/>
    <col min="2310" max="2310" width="15.85546875" style="73" bestFit="1" customWidth="1"/>
    <col min="2311" max="2311" width="10.85546875" style="73" customWidth="1"/>
    <col min="2312" max="2312" width="19.7109375" style="73" bestFit="1" customWidth="1"/>
    <col min="2313" max="2313" width="25.7109375" style="73" bestFit="1" customWidth="1"/>
    <col min="2314" max="2314" width="9.140625" style="73"/>
    <col min="2315" max="2315" width="11.140625" style="73" customWidth="1"/>
    <col min="2316" max="2560" width="9.140625" style="73"/>
    <col min="2561" max="2561" width="6.5703125" style="73" customWidth="1"/>
    <col min="2562" max="2562" width="0" style="73" hidden="1" customWidth="1"/>
    <col min="2563" max="2563" width="3.42578125" style="73" customWidth="1"/>
    <col min="2564" max="2564" width="11.5703125" style="73" customWidth="1"/>
    <col min="2565" max="2565" width="48" style="73" customWidth="1"/>
    <col min="2566" max="2566" width="15.85546875" style="73" bestFit="1" customWidth="1"/>
    <col min="2567" max="2567" width="10.85546875" style="73" customWidth="1"/>
    <col min="2568" max="2568" width="19.7109375" style="73" bestFit="1" customWidth="1"/>
    <col min="2569" max="2569" width="25.7109375" style="73" bestFit="1" customWidth="1"/>
    <col min="2570" max="2570" width="9.140625" style="73"/>
    <col min="2571" max="2571" width="11.140625" style="73" customWidth="1"/>
    <col min="2572" max="2816" width="9.140625" style="73"/>
    <col min="2817" max="2817" width="6.5703125" style="73" customWidth="1"/>
    <col min="2818" max="2818" width="0" style="73" hidden="1" customWidth="1"/>
    <col min="2819" max="2819" width="3.42578125" style="73" customWidth="1"/>
    <col min="2820" max="2820" width="11.5703125" style="73" customWidth="1"/>
    <col min="2821" max="2821" width="48" style="73" customWidth="1"/>
    <col min="2822" max="2822" width="15.85546875" style="73" bestFit="1" customWidth="1"/>
    <col min="2823" max="2823" width="10.85546875" style="73" customWidth="1"/>
    <col min="2824" max="2824" width="19.7109375" style="73" bestFit="1" customWidth="1"/>
    <col min="2825" max="2825" width="25.7109375" style="73" bestFit="1" customWidth="1"/>
    <col min="2826" max="2826" width="9.140625" style="73"/>
    <col min="2827" max="2827" width="11.140625" style="73" customWidth="1"/>
    <col min="2828" max="3072" width="9.140625" style="73"/>
    <col min="3073" max="3073" width="6.5703125" style="73" customWidth="1"/>
    <col min="3074" max="3074" width="0" style="73" hidden="1" customWidth="1"/>
    <col min="3075" max="3075" width="3.42578125" style="73" customWidth="1"/>
    <col min="3076" max="3076" width="11.5703125" style="73" customWidth="1"/>
    <col min="3077" max="3077" width="48" style="73" customWidth="1"/>
    <col min="3078" max="3078" width="15.85546875" style="73" bestFit="1" customWidth="1"/>
    <col min="3079" max="3079" width="10.85546875" style="73" customWidth="1"/>
    <col min="3080" max="3080" width="19.7109375" style="73" bestFit="1" customWidth="1"/>
    <col min="3081" max="3081" width="25.7109375" style="73" bestFit="1" customWidth="1"/>
    <col min="3082" max="3082" width="9.140625" style="73"/>
    <col min="3083" max="3083" width="11.140625" style="73" customWidth="1"/>
    <col min="3084" max="3328" width="9.140625" style="73"/>
    <col min="3329" max="3329" width="6.5703125" style="73" customWidth="1"/>
    <col min="3330" max="3330" width="0" style="73" hidden="1" customWidth="1"/>
    <col min="3331" max="3331" width="3.42578125" style="73" customWidth="1"/>
    <col min="3332" max="3332" width="11.5703125" style="73" customWidth="1"/>
    <col min="3333" max="3333" width="48" style="73" customWidth="1"/>
    <col min="3334" max="3334" width="15.85546875" style="73" bestFit="1" customWidth="1"/>
    <col min="3335" max="3335" width="10.85546875" style="73" customWidth="1"/>
    <col min="3336" max="3336" width="19.7109375" style="73" bestFit="1" customWidth="1"/>
    <col min="3337" max="3337" width="25.7109375" style="73" bestFit="1" customWidth="1"/>
    <col min="3338" max="3338" width="9.140625" style="73"/>
    <col min="3339" max="3339" width="11.140625" style="73" customWidth="1"/>
    <col min="3340" max="3584" width="9.140625" style="73"/>
    <col min="3585" max="3585" width="6.5703125" style="73" customWidth="1"/>
    <col min="3586" max="3586" width="0" style="73" hidden="1" customWidth="1"/>
    <col min="3587" max="3587" width="3.42578125" style="73" customWidth="1"/>
    <col min="3588" max="3588" width="11.5703125" style="73" customWidth="1"/>
    <col min="3589" max="3589" width="48" style="73" customWidth="1"/>
    <col min="3590" max="3590" width="15.85546875" style="73" bestFit="1" customWidth="1"/>
    <col min="3591" max="3591" width="10.85546875" style="73" customWidth="1"/>
    <col min="3592" max="3592" width="19.7109375" style="73" bestFit="1" customWidth="1"/>
    <col min="3593" max="3593" width="25.7109375" style="73" bestFit="1" customWidth="1"/>
    <col min="3594" max="3594" width="9.140625" style="73"/>
    <col min="3595" max="3595" width="11.140625" style="73" customWidth="1"/>
    <col min="3596" max="3840" width="9.140625" style="73"/>
    <col min="3841" max="3841" width="6.5703125" style="73" customWidth="1"/>
    <col min="3842" max="3842" width="0" style="73" hidden="1" customWidth="1"/>
    <col min="3843" max="3843" width="3.42578125" style="73" customWidth="1"/>
    <col min="3844" max="3844" width="11.5703125" style="73" customWidth="1"/>
    <col min="3845" max="3845" width="48" style="73" customWidth="1"/>
    <col min="3846" max="3846" width="15.85546875" style="73" bestFit="1" customWidth="1"/>
    <col min="3847" max="3847" width="10.85546875" style="73" customWidth="1"/>
    <col min="3848" max="3848" width="19.7109375" style="73" bestFit="1" customWidth="1"/>
    <col min="3849" max="3849" width="25.7109375" style="73" bestFit="1" customWidth="1"/>
    <col min="3850" max="3850" width="9.140625" style="73"/>
    <col min="3851" max="3851" width="11.140625" style="73" customWidth="1"/>
    <col min="3852" max="4096" width="9.140625" style="73"/>
    <col min="4097" max="4097" width="6.5703125" style="73" customWidth="1"/>
    <col min="4098" max="4098" width="0" style="73" hidden="1" customWidth="1"/>
    <col min="4099" max="4099" width="3.42578125" style="73" customWidth="1"/>
    <col min="4100" max="4100" width="11.5703125" style="73" customWidth="1"/>
    <col min="4101" max="4101" width="48" style="73" customWidth="1"/>
    <col min="4102" max="4102" width="15.85546875" style="73" bestFit="1" customWidth="1"/>
    <col min="4103" max="4103" width="10.85546875" style="73" customWidth="1"/>
    <col min="4104" max="4104" width="19.7109375" style="73" bestFit="1" customWidth="1"/>
    <col min="4105" max="4105" width="25.7109375" style="73" bestFit="1" customWidth="1"/>
    <col min="4106" max="4106" width="9.140625" style="73"/>
    <col min="4107" max="4107" width="11.140625" style="73" customWidth="1"/>
    <col min="4108" max="4352" width="9.140625" style="73"/>
    <col min="4353" max="4353" width="6.5703125" style="73" customWidth="1"/>
    <col min="4354" max="4354" width="0" style="73" hidden="1" customWidth="1"/>
    <col min="4355" max="4355" width="3.42578125" style="73" customWidth="1"/>
    <col min="4356" max="4356" width="11.5703125" style="73" customWidth="1"/>
    <col min="4357" max="4357" width="48" style="73" customWidth="1"/>
    <col min="4358" max="4358" width="15.85546875" style="73" bestFit="1" customWidth="1"/>
    <col min="4359" max="4359" width="10.85546875" style="73" customWidth="1"/>
    <col min="4360" max="4360" width="19.7109375" style="73" bestFit="1" customWidth="1"/>
    <col min="4361" max="4361" width="25.7109375" style="73" bestFit="1" customWidth="1"/>
    <col min="4362" max="4362" width="9.140625" style="73"/>
    <col min="4363" max="4363" width="11.140625" style="73" customWidth="1"/>
    <col min="4364" max="4608" width="9.140625" style="73"/>
    <col min="4609" max="4609" width="6.5703125" style="73" customWidth="1"/>
    <col min="4610" max="4610" width="0" style="73" hidden="1" customWidth="1"/>
    <col min="4611" max="4611" width="3.42578125" style="73" customWidth="1"/>
    <col min="4612" max="4612" width="11.5703125" style="73" customWidth="1"/>
    <col min="4613" max="4613" width="48" style="73" customWidth="1"/>
    <col min="4614" max="4614" width="15.85546875" style="73" bestFit="1" customWidth="1"/>
    <col min="4615" max="4615" width="10.85546875" style="73" customWidth="1"/>
    <col min="4616" max="4616" width="19.7109375" style="73" bestFit="1" customWidth="1"/>
    <col min="4617" max="4617" width="25.7109375" style="73" bestFit="1" customWidth="1"/>
    <col min="4618" max="4618" width="9.140625" style="73"/>
    <col min="4619" max="4619" width="11.140625" style="73" customWidth="1"/>
    <col min="4620" max="4864" width="9.140625" style="73"/>
    <col min="4865" max="4865" width="6.5703125" style="73" customWidth="1"/>
    <col min="4866" max="4866" width="0" style="73" hidden="1" customWidth="1"/>
    <col min="4867" max="4867" width="3.42578125" style="73" customWidth="1"/>
    <col min="4868" max="4868" width="11.5703125" style="73" customWidth="1"/>
    <col min="4869" max="4869" width="48" style="73" customWidth="1"/>
    <col min="4870" max="4870" width="15.85546875" style="73" bestFit="1" customWidth="1"/>
    <col min="4871" max="4871" width="10.85546875" style="73" customWidth="1"/>
    <col min="4872" max="4872" width="19.7109375" style="73" bestFit="1" customWidth="1"/>
    <col min="4873" max="4873" width="25.7109375" style="73" bestFit="1" customWidth="1"/>
    <col min="4874" max="4874" width="9.140625" style="73"/>
    <col min="4875" max="4875" width="11.140625" style="73" customWidth="1"/>
    <col min="4876" max="5120" width="9.140625" style="73"/>
    <col min="5121" max="5121" width="6.5703125" style="73" customWidth="1"/>
    <col min="5122" max="5122" width="0" style="73" hidden="1" customWidth="1"/>
    <col min="5123" max="5123" width="3.42578125" style="73" customWidth="1"/>
    <col min="5124" max="5124" width="11.5703125" style="73" customWidth="1"/>
    <col min="5125" max="5125" width="48" style="73" customWidth="1"/>
    <col min="5126" max="5126" width="15.85546875" style="73" bestFit="1" customWidth="1"/>
    <col min="5127" max="5127" width="10.85546875" style="73" customWidth="1"/>
    <col min="5128" max="5128" width="19.7109375" style="73" bestFit="1" customWidth="1"/>
    <col min="5129" max="5129" width="25.7109375" style="73" bestFit="1" customWidth="1"/>
    <col min="5130" max="5130" width="9.140625" style="73"/>
    <col min="5131" max="5131" width="11.140625" style="73" customWidth="1"/>
    <col min="5132" max="5376" width="9.140625" style="73"/>
    <col min="5377" max="5377" width="6.5703125" style="73" customWidth="1"/>
    <col min="5378" max="5378" width="0" style="73" hidden="1" customWidth="1"/>
    <col min="5379" max="5379" width="3.42578125" style="73" customWidth="1"/>
    <col min="5380" max="5380" width="11.5703125" style="73" customWidth="1"/>
    <col min="5381" max="5381" width="48" style="73" customWidth="1"/>
    <col min="5382" max="5382" width="15.85546875" style="73" bestFit="1" customWidth="1"/>
    <col min="5383" max="5383" width="10.85546875" style="73" customWidth="1"/>
    <col min="5384" max="5384" width="19.7109375" style="73" bestFit="1" customWidth="1"/>
    <col min="5385" max="5385" width="25.7109375" style="73" bestFit="1" customWidth="1"/>
    <col min="5386" max="5386" width="9.140625" style="73"/>
    <col min="5387" max="5387" width="11.140625" style="73" customWidth="1"/>
    <col min="5388" max="5632" width="9.140625" style="73"/>
    <col min="5633" max="5633" width="6.5703125" style="73" customWidth="1"/>
    <col min="5634" max="5634" width="0" style="73" hidden="1" customWidth="1"/>
    <col min="5635" max="5635" width="3.42578125" style="73" customWidth="1"/>
    <col min="5636" max="5636" width="11.5703125" style="73" customWidth="1"/>
    <col min="5637" max="5637" width="48" style="73" customWidth="1"/>
    <col min="5638" max="5638" width="15.85546875" style="73" bestFit="1" customWidth="1"/>
    <col min="5639" max="5639" width="10.85546875" style="73" customWidth="1"/>
    <col min="5640" max="5640" width="19.7109375" style="73" bestFit="1" customWidth="1"/>
    <col min="5641" max="5641" width="25.7109375" style="73" bestFit="1" customWidth="1"/>
    <col min="5642" max="5642" width="9.140625" style="73"/>
    <col min="5643" max="5643" width="11.140625" style="73" customWidth="1"/>
    <col min="5644" max="5888" width="9.140625" style="73"/>
    <col min="5889" max="5889" width="6.5703125" style="73" customWidth="1"/>
    <col min="5890" max="5890" width="0" style="73" hidden="1" customWidth="1"/>
    <col min="5891" max="5891" width="3.42578125" style="73" customWidth="1"/>
    <col min="5892" max="5892" width="11.5703125" style="73" customWidth="1"/>
    <col min="5893" max="5893" width="48" style="73" customWidth="1"/>
    <col min="5894" max="5894" width="15.85546875" style="73" bestFit="1" customWidth="1"/>
    <col min="5895" max="5895" width="10.85546875" style="73" customWidth="1"/>
    <col min="5896" max="5896" width="19.7109375" style="73" bestFit="1" customWidth="1"/>
    <col min="5897" max="5897" width="25.7109375" style="73" bestFit="1" customWidth="1"/>
    <col min="5898" max="5898" width="9.140625" style="73"/>
    <col min="5899" max="5899" width="11.140625" style="73" customWidth="1"/>
    <col min="5900" max="6144" width="9.140625" style="73"/>
    <col min="6145" max="6145" width="6.5703125" style="73" customWidth="1"/>
    <col min="6146" max="6146" width="0" style="73" hidden="1" customWidth="1"/>
    <col min="6147" max="6147" width="3.42578125" style="73" customWidth="1"/>
    <col min="6148" max="6148" width="11.5703125" style="73" customWidth="1"/>
    <col min="6149" max="6149" width="48" style="73" customWidth="1"/>
    <col min="6150" max="6150" width="15.85546875" style="73" bestFit="1" customWidth="1"/>
    <col min="6151" max="6151" width="10.85546875" style="73" customWidth="1"/>
    <col min="6152" max="6152" width="19.7109375" style="73" bestFit="1" customWidth="1"/>
    <col min="6153" max="6153" width="25.7109375" style="73" bestFit="1" customWidth="1"/>
    <col min="6154" max="6154" width="9.140625" style="73"/>
    <col min="6155" max="6155" width="11.140625" style="73" customWidth="1"/>
    <col min="6156" max="6400" width="9.140625" style="73"/>
    <col min="6401" max="6401" width="6.5703125" style="73" customWidth="1"/>
    <col min="6402" max="6402" width="0" style="73" hidden="1" customWidth="1"/>
    <col min="6403" max="6403" width="3.42578125" style="73" customWidth="1"/>
    <col min="6404" max="6404" width="11.5703125" style="73" customWidth="1"/>
    <col min="6405" max="6405" width="48" style="73" customWidth="1"/>
    <col min="6406" max="6406" width="15.85546875" style="73" bestFit="1" customWidth="1"/>
    <col min="6407" max="6407" width="10.85546875" style="73" customWidth="1"/>
    <col min="6408" max="6408" width="19.7109375" style="73" bestFit="1" customWidth="1"/>
    <col min="6409" max="6409" width="25.7109375" style="73" bestFit="1" customWidth="1"/>
    <col min="6410" max="6410" width="9.140625" style="73"/>
    <col min="6411" max="6411" width="11.140625" style="73" customWidth="1"/>
    <col min="6412" max="6656" width="9.140625" style="73"/>
    <col min="6657" max="6657" width="6.5703125" style="73" customWidth="1"/>
    <col min="6658" max="6658" width="0" style="73" hidden="1" customWidth="1"/>
    <col min="6659" max="6659" width="3.42578125" style="73" customWidth="1"/>
    <col min="6660" max="6660" width="11.5703125" style="73" customWidth="1"/>
    <col min="6661" max="6661" width="48" style="73" customWidth="1"/>
    <col min="6662" max="6662" width="15.85546875" style="73" bestFit="1" customWidth="1"/>
    <col min="6663" max="6663" width="10.85546875" style="73" customWidth="1"/>
    <col min="6664" max="6664" width="19.7109375" style="73" bestFit="1" customWidth="1"/>
    <col min="6665" max="6665" width="25.7109375" style="73" bestFit="1" customWidth="1"/>
    <col min="6666" max="6666" width="9.140625" style="73"/>
    <col min="6667" max="6667" width="11.140625" style="73" customWidth="1"/>
    <col min="6668" max="6912" width="9.140625" style="73"/>
    <col min="6913" max="6913" width="6.5703125" style="73" customWidth="1"/>
    <col min="6914" max="6914" width="0" style="73" hidden="1" customWidth="1"/>
    <col min="6915" max="6915" width="3.42578125" style="73" customWidth="1"/>
    <col min="6916" max="6916" width="11.5703125" style="73" customWidth="1"/>
    <col min="6917" max="6917" width="48" style="73" customWidth="1"/>
    <col min="6918" max="6918" width="15.85546875" style="73" bestFit="1" customWidth="1"/>
    <col min="6919" max="6919" width="10.85546875" style="73" customWidth="1"/>
    <col min="6920" max="6920" width="19.7109375" style="73" bestFit="1" customWidth="1"/>
    <col min="6921" max="6921" width="25.7109375" style="73" bestFit="1" customWidth="1"/>
    <col min="6922" max="6922" width="9.140625" style="73"/>
    <col min="6923" max="6923" width="11.140625" style="73" customWidth="1"/>
    <col min="6924" max="7168" width="9.140625" style="73"/>
    <col min="7169" max="7169" width="6.5703125" style="73" customWidth="1"/>
    <col min="7170" max="7170" width="0" style="73" hidden="1" customWidth="1"/>
    <col min="7171" max="7171" width="3.42578125" style="73" customWidth="1"/>
    <col min="7172" max="7172" width="11.5703125" style="73" customWidth="1"/>
    <col min="7173" max="7173" width="48" style="73" customWidth="1"/>
    <col min="7174" max="7174" width="15.85546875" style="73" bestFit="1" customWidth="1"/>
    <col min="7175" max="7175" width="10.85546875" style="73" customWidth="1"/>
    <col min="7176" max="7176" width="19.7109375" style="73" bestFit="1" customWidth="1"/>
    <col min="7177" max="7177" width="25.7109375" style="73" bestFit="1" customWidth="1"/>
    <col min="7178" max="7178" width="9.140625" style="73"/>
    <col min="7179" max="7179" width="11.140625" style="73" customWidth="1"/>
    <col min="7180" max="7424" width="9.140625" style="73"/>
    <col min="7425" max="7425" width="6.5703125" style="73" customWidth="1"/>
    <col min="7426" max="7426" width="0" style="73" hidden="1" customWidth="1"/>
    <col min="7427" max="7427" width="3.42578125" style="73" customWidth="1"/>
    <col min="7428" max="7428" width="11.5703125" style="73" customWidth="1"/>
    <col min="7429" max="7429" width="48" style="73" customWidth="1"/>
    <col min="7430" max="7430" width="15.85546875" style="73" bestFit="1" customWidth="1"/>
    <col min="7431" max="7431" width="10.85546875" style="73" customWidth="1"/>
    <col min="7432" max="7432" width="19.7109375" style="73" bestFit="1" customWidth="1"/>
    <col min="7433" max="7433" width="25.7109375" style="73" bestFit="1" customWidth="1"/>
    <col min="7434" max="7434" width="9.140625" style="73"/>
    <col min="7435" max="7435" width="11.140625" style="73" customWidth="1"/>
    <col min="7436" max="7680" width="9.140625" style="73"/>
    <col min="7681" max="7681" width="6.5703125" style="73" customWidth="1"/>
    <col min="7682" max="7682" width="0" style="73" hidden="1" customWidth="1"/>
    <col min="7683" max="7683" width="3.42578125" style="73" customWidth="1"/>
    <col min="7684" max="7684" width="11.5703125" style="73" customWidth="1"/>
    <col min="7685" max="7685" width="48" style="73" customWidth="1"/>
    <col min="7686" max="7686" width="15.85546875" style="73" bestFit="1" customWidth="1"/>
    <col min="7687" max="7687" width="10.85546875" style="73" customWidth="1"/>
    <col min="7688" max="7688" width="19.7109375" style="73" bestFit="1" customWidth="1"/>
    <col min="7689" max="7689" width="25.7109375" style="73" bestFit="1" customWidth="1"/>
    <col min="7690" max="7690" width="9.140625" style="73"/>
    <col min="7691" max="7691" width="11.140625" style="73" customWidth="1"/>
    <col min="7692" max="7936" width="9.140625" style="73"/>
    <col min="7937" max="7937" width="6.5703125" style="73" customWidth="1"/>
    <col min="7938" max="7938" width="0" style="73" hidden="1" customWidth="1"/>
    <col min="7939" max="7939" width="3.42578125" style="73" customWidth="1"/>
    <col min="7940" max="7940" width="11.5703125" style="73" customWidth="1"/>
    <col min="7941" max="7941" width="48" style="73" customWidth="1"/>
    <col min="7942" max="7942" width="15.85546875" style="73" bestFit="1" customWidth="1"/>
    <col min="7943" max="7943" width="10.85546875" style="73" customWidth="1"/>
    <col min="7944" max="7944" width="19.7109375" style="73" bestFit="1" customWidth="1"/>
    <col min="7945" max="7945" width="25.7109375" style="73" bestFit="1" customWidth="1"/>
    <col min="7946" max="7946" width="9.140625" style="73"/>
    <col min="7947" max="7947" width="11.140625" style="73" customWidth="1"/>
    <col min="7948" max="8192" width="9.140625" style="73"/>
    <col min="8193" max="8193" width="6.5703125" style="73" customWidth="1"/>
    <col min="8194" max="8194" width="0" style="73" hidden="1" customWidth="1"/>
    <col min="8195" max="8195" width="3.42578125" style="73" customWidth="1"/>
    <col min="8196" max="8196" width="11.5703125" style="73" customWidth="1"/>
    <col min="8197" max="8197" width="48" style="73" customWidth="1"/>
    <col min="8198" max="8198" width="15.85546875" style="73" bestFit="1" customWidth="1"/>
    <col min="8199" max="8199" width="10.85546875" style="73" customWidth="1"/>
    <col min="8200" max="8200" width="19.7109375" style="73" bestFit="1" customWidth="1"/>
    <col min="8201" max="8201" width="25.7109375" style="73" bestFit="1" customWidth="1"/>
    <col min="8202" max="8202" width="9.140625" style="73"/>
    <col min="8203" max="8203" width="11.140625" style="73" customWidth="1"/>
    <col min="8204" max="8448" width="9.140625" style="73"/>
    <col min="8449" max="8449" width="6.5703125" style="73" customWidth="1"/>
    <col min="8450" max="8450" width="0" style="73" hidden="1" customWidth="1"/>
    <col min="8451" max="8451" width="3.42578125" style="73" customWidth="1"/>
    <col min="8452" max="8452" width="11.5703125" style="73" customWidth="1"/>
    <col min="8453" max="8453" width="48" style="73" customWidth="1"/>
    <col min="8454" max="8454" width="15.85546875" style="73" bestFit="1" customWidth="1"/>
    <col min="8455" max="8455" width="10.85546875" style="73" customWidth="1"/>
    <col min="8456" max="8456" width="19.7109375" style="73" bestFit="1" customWidth="1"/>
    <col min="8457" max="8457" width="25.7109375" style="73" bestFit="1" customWidth="1"/>
    <col min="8458" max="8458" width="9.140625" style="73"/>
    <col min="8459" max="8459" width="11.140625" style="73" customWidth="1"/>
    <col min="8460" max="8704" width="9.140625" style="73"/>
    <col min="8705" max="8705" width="6.5703125" style="73" customWidth="1"/>
    <col min="8706" max="8706" width="0" style="73" hidden="1" customWidth="1"/>
    <col min="8707" max="8707" width="3.42578125" style="73" customWidth="1"/>
    <col min="8708" max="8708" width="11.5703125" style="73" customWidth="1"/>
    <col min="8709" max="8709" width="48" style="73" customWidth="1"/>
    <col min="8710" max="8710" width="15.85546875" style="73" bestFit="1" customWidth="1"/>
    <col min="8711" max="8711" width="10.85546875" style="73" customWidth="1"/>
    <col min="8712" max="8712" width="19.7109375" style="73" bestFit="1" customWidth="1"/>
    <col min="8713" max="8713" width="25.7109375" style="73" bestFit="1" customWidth="1"/>
    <col min="8714" max="8714" width="9.140625" style="73"/>
    <col min="8715" max="8715" width="11.140625" style="73" customWidth="1"/>
    <col min="8716" max="8960" width="9.140625" style="73"/>
    <col min="8961" max="8961" width="6.5703125" style="73" customWidth="1"/>
    <col min="8962" max="8962" width="0" style="73" hidden="1" customWidth="1"/>
    <col min="8963" max="8963" width="3.42578125" style="73" customWidth="1"/>
    <col min="8964" max="8964" width="11.5703125" style="73" customWidth="1"/>
    <col min="8965" max="8965" width="48" style="73" customWidth="1"/>
    <col min="8966" max="8966" width="15.85546875" style="73" bestFit="1" customWidth="1"/>
    <col min="8967" max="8967" width="10.85546875" style="73" customWidth="1"/>
    <col min="8968" max="8968" width="19.7109375" style="73" bestFit="1" customWidth="1"/>
    <col min="8969" max="8969" width="25.7109375" style="73" bestFit="1" customWidth="1"/>
    <col min="8970" max="8970" width="9.140625" style="73"/>
    <col min="8971" max="8971" width="11.140625" style="73" customWidth="1"/>
    <col min="8972" max="9216" width="9.140625" style="73"/>
    <col min="9217" max="9217" width="6.5703125" style="73" customWidth="1"/>
    <col min="9218" max="9218" width="0" style="73" hidden="1" customWidth="1"/>
    <col min="9219" max="9219" width="3.42578125" style="73" customWidth="1"/>
    <col min="9220" max="9220" width="11.5703125" style="73" customWidth="1"/>
    <col min="9221" max="9221" width="48" style="73" customWidth="1"/>
    <col min="9222" max="9222" width="15.85546875" style="73" bestFit="1" customWidth="1"/>
    <col min="9223" max="9223" width="10.85546875" style="73" customWidth="1"/>
    <col min="9224" max="9224" width="19.7109375" style="73" bestFit="1" customWidth="1"/>
    <col min="9225" max="9225" width="25.7109375" style="73" bestFit="1" customWidth="1"/>
    <col min="9226" max="9226" width="9.140625" style="73"/>
    <col min="9227" max="9227" width="11.140625" style="73" customWidth="1"/>
    <col min="9228" max="9472" width="9.140625" style="73"/>
    <col min="9473" max="9473" width="6.5703125" style="73" customWidth="1"/>
    <col min="9474" max="9474" width="0" style="73" hidden="1" customWidth="1"/>
    <col min="9475" max="9475" width="3.42578125" style="73" customWidth="1"/>
    <col min="9476" max="9476" width="11.5703125" style="73" customWidth="1"/>
    <col min="9477" max="9477" width="48" style="73" customWidth="1"/>
    <col min="9478" max="9478" width="15.85546875" style="73" bestFit="1" customWidth="1"/>
    <col min="9479" max="9479" width="10.85546875" style="73" customWidth="1"/>
    <col min="9480" max="9480" width="19.7109375" style="73" bestFit="1" customWidth="1"/>
    <col min="9481" max="9481" width="25.7109375" style="73" bestFit="1" customWidth="1"/>
    <col min="9482" max="9482" width="9.140625" style="73"/>
    <col min="9483" max="9483" width="11.140625" style="73" customWidth="1"/>
    <col min="9484" max="9728" width="9.140625" style="73"/>
    <col min="9729" max="9729" width="6.5703125" style="73" customWidth="1"/>
    <col min="9730" max="9730" width="0" style="73" hidden="1" customWidth="1"/>
    <col min="9731" max="9731" width="3.42578125" style="73" customWidth="1"/>
    <col min="9732" max="9732" width="11.5703125" style="73" customWidth="1"/>
    <col min="9733" max="9733" width="48" style="73" customWidth="1"/>
    <col min="9734" max="9734" width="15.85546875" style="73" bestFit="1" customWidth="1"/>
    <col min="9735" max="9735" width="10.85546875" style="73" customWidth="1"/>
    <col min="9736" max="9736" width="19.7109375" style="73" bestFit="1" customWidth="1"/>
    <col min="9737" max="9737" width="25.7109375" style="73" bestFit="1" customWidth="1"/>
    <col min="9738" max="9738" width="9.140625" style="73"/>
    <col min="9739" max="9739" width="11.140625" style="73" customWidth="1"/>
    <col min="9740" max="9984" width="9.140625" style="73"/>
    <col min="9985" max="9985" width="6.5703125" style="73" customWidth="1"/>
    <col min="9986" max="9986" width="0" style="73" hidden="1" customWidth="1"/>
    <col min="9987" max="9987" width="3.42578125" style="73" customWidth="1"/>
    <col min="9988" max="9988" width="11.5703125" style="73" customWidth="1"/>
    <col min="9989" max="9989" width="48" style="73" customWidth="1"/>
    <col min="9990" max="9990" width="15.85546875" style="73" bestFit="1" customWidth="1"/>
    <col min="9991" max="9991" width="10.85546875" style="73" customWidth="1"/>
    <col min="9992" max="9992" width="19.7109375" style="73" bestFit="1" customWidth="1"/>
    <col min="9993" max="9993" width="25.7109375" style="73" bestFit="1" customWidth="1"/>
    <col min="9994" max="9994" width="9.140625" style="73"/>
    <col min="9995" max="9995" width="11.140625" style="73" customWidth="1"/>
    <col min="9996" max="10240" width="9.140625" style="73"/>
    <col min="10241" max="10241" width="6.5703125" style="73" customWidth="1"/>
    <col min="10242" max="10242" width="0" style="73" hidden="1" customWidth="1"/>
    <col min="10243" max="10243" width="3.42578125" style="73" customWidth="1"/>
    <col min="10244" max="10244" width="11.5703125" style="73" customWidth="1"/>
    <col min="10245" max="10245" width="48" style="73" customWidth="1"/>
    <col min="10246" max="10246" width="15.85546875" style="73" bestFit="1" customWidth="1"/>
    <col min="10247" max="10247" width="10.85546875" style="73" customWidth="1"/>
    <col min="10248" max="10248" width="19.7109375" style="73" bestFit="1" customWidth="1"/>
    <col min="10249" max="10249" width="25.7109375" style="73" bestFit="1" customWidth="1"/>
    <col min="10250" max="10250" width="9.140625" style="73"/>
    <col min="10251" max="10251" width="11.140625" style="73" customWidth="1"/>
    <col min="10252" max="10496" width="9.140625" style="73"/>
    <col min="10497" max="10497" width="6.5703125" style="73" customWidth="1"/>
    <col min="10498" max="10498" width="0" style="73" hidden="1" customWidth="1"/>
    <col min="10499" max="10499" width="3.42578125" style="73" customWidth="1"/>
    <col min="10500" max="10500" width="11.5703125" style="73" customWidth="1"/>
    <col min="10501" max="10501" width="48" style="73" customWidth="1"/>
    <col min="10502" max="10502" width="15.85546875" style="73" bestFit="1" customWidth="1"/>
    <col min="10503" max="10503" width="10.85546875" style="73" customWidth="1"/>
    <col min="10504" max="10504" width="19.7109375" style="73" bestFit="1" customWidth="1"/>
    <col min="10505" max="10505" width="25.7109375" style="73" bestFit="1" customWidth="1"/>
    <col min="10506" max="10506" width="9.140625" style="73"/>
    <col min="10507" max="10507" width="11.140625" style="73" customWidth="1"/>
    <col min="10508" max="10752" width="9.140625" style="73"/>
    <col min="10753" max="10753" width="6.5703125" style="73" customWidth="1"/>
    <col min="10754" max="10754" width="0" style="73" hidden="1" customWidth="1"/>
    <col min="10755" max="10755" width="3.42578125" style="73" customWidth="1"/>
    <col min="10756" max="10756" width="11.5703125" style="73" customWidth="1"/>
    <col min="10757" max="10757" width="48" style="73" customWidth="1"/>
    <col min="10758" max="10758" width="15.85546875" style="73" bestFit="1" customWidth="1"/>
    <col min="10759" max="10759" width="10.85546875" style="73" customWidth="1"/>
    <col min="10760" max="10760" width="19.7109375" style="73" bestFit="1" customWidth="1"/>
    <col min="10761" max="10761" width="25.7109375" style="73" bestFit="1" customWidth="1"/>
    <col min="10762" max="10762" width="9.140625" style="73"/>
    <col min="10763" max="10763" width="11.140625" style="73" customWidth="1"/>
    <col min="10764" max="11008" width="9.140625" style="73"/>
    <col min="11009" max="11009" width="6.5703125" style="73" customWidth="1"/>
    <col min="11010" max="11010" width="0" style="73" hidden="1" customWidth="1"/>
    <col min="11011" max="11011" width="3.42578125" style="73" customWidth="1"/>
    <col min="11012" max="11012" width="11.5703125" style="73" customWidth="1"/>
    <col min="11013" max="11013" width="48" style="73" customWidth="1"/>
    <col min="11014" max="11014" width="15.85546875" style="73" bestFit="1" customWidth="1"/>
    <col min="11015" max="11015" width="10.85546875" style="73" customWidth="1"/>
    <col min="11016" max="11016" width="19.7109375" style="73" bestFit="1" customWidth="1"/>
    <col min="11017" max="11017" width="25.7109375" style="73" bestFit="1" customWidth="1"/>
    <col min="11018" max="11018" width="9.140625" style="73"/>
    <col min="11019" max="11019" width="11.140625" style="73" customWidth="1"/>
    <col min="11020" max="11264" width="9.140625" style="73"/>
    <col min="11265" max="11265" width="6.5703125" style="73" customWidth="1"/>
    <col min="11266" max="11266" width="0" style="73" hidden="1" customWidth="1"/>
    <col min="11267" max="11267" width="3.42578125" style="73" customWidth="1"/>
    <col min="11268" max="11268" width="11.5703125" style="73" customWidth="1"/>
    <col min="11269" max="11269" width="48" style="73" customWidth="1"/>
    <col min="11270" max="11270" width="15.85546875" style="73" bestFit="1" customWidth="1"/>
    <col min="11271" max="11271" width="10.85546875" style="73" customWidth="1"/>
    <col min="11272" max="11272" width="19.7109375" style="73" bestFit="1" customWidth="1"/>
    <col min="11273" max="11273" width="25.7109375" style="73" bestFit="1" customWidth="1"/>
    <col min="11274" max="11274" width="9.140625" style="73"/>
    <col min="11275" max="11275" width="11.140625" style="73" customWidth="1"/>
    <col min="11276" max="11520" width="9.140625" style="73"/>
    <col min="11521" max="11521" width="6.5703125" style="73" customWidth="1"/>
    <col min="11522" max="11522" width="0" style="73" hidden="1" customWidth="1"/>
    <col min="11523" max="11523" width="3.42578125" style="73" customWidth="1"/>
    <col min="11524" max="11524" width="11.5703125" style="73" customWidth="1"/>
    <col min="11525" max="11525" width="48" style="73" customWidth="1"/>
    <col min="11526" max="11526" width="15.85546875" style="73" bestFit="1" customWidth="1"/>
    <col min="11527" max="11527" width="10.85546875" style="73" customWidth="1"/>
    <col min="11528" max="11528" width="19.7109375" style="73" bestFit="1" customWidth="1"/>
    <col min="11529" max="11529" width="25.7109375" style="73" bestFit="1" customWidth="1"/>
    <col min="11530" max="11530" width="9.140625" style="73"/>
    <col min="11531" max="11531" width="11.140625" style="73" customWidth="1"/>
    <col min="11532" max="11776" width="9.140625" style="73"/>
    <col min="11777" max="11777" width="6.5703125" style="73" customWidth="1"/>
    <col min="11778" max="11778" width="0" style="73" hidden="1" customWidth="1"/>
    <col min="11779" max="11779" width="3.42578125" style="73" customWidth="1"/>
    <col min="11780" max="11780" width="11.5703125" style="73" customWidth="1"/>
    <col min="11781" max="11781" width="48" style="73" customWidth="1"/>
    <col min="11782" max="11782" width="15.85546875" style="73" bestFit="1" customWidth="1"/>
    <col min="11783" max="11783" width="10.85546875" style="73" customWidth="1"/>
    <col min="11784" max="11784" width="19.7109375" style="73" bestFit="1" customWidth="1"/>
    <col min="11785" max="11785" width="25.7109375" style="73" bestFit="1" customWidth="1"/>
    <col min="11786" max="11786" width="9.140625" style="73"/>
    <col min="11787" max="11787" width="11.140625" style="73" customWidth="1"/>
    <col min="11788" max="12032" width="9.140625" style="73"/>
    <col min="12033" max="12033" width="6.5703125" style="73" customWidth="1"/>
    <col min="12034" max="12034" width="0" style="73" hidden="1" customWidth="1"/>
    <col min="12035" max="12035" width="3.42578125" style="73" customWidth="1"/>
    <col min="12036" max="12036" width="11.5703125" style="73" customWidth="1"/>
    <col min="12037" max="12037" width="48" style="73" customWidth="1"/>
    <col min="12038" max="12038" width="15.85546875" style="73" bestFit="1" customWidth="1"/>
    <col min="12039" max="12039" width="10.85546875" style="73" customWidth="1"/>
    <col min="12040" max="12040" width="19.7109375" style="73" bestFit="1" customWidth="1"/>
    <col min="12041" max="12041" width="25.7109375" style="73" bestFit="1" customWidth="1"/>
    <col min="12042" max="12042" width="9.140625" style="73"/>
    <col min="12043" max="12043" width="11.140625" style="73" customWidth="1"/>
    <col min="12044" max="12288" width="9.140625" style="73"/>
    <col min="12289" max="12289" width="6.5703125" style="73" customWidth="1"/>
    <col min="12290" max="12290" width="0" style="73" hidden="1" customWidth="1"/>
    <col min="12291" max="12291" width="3.42578125" style="73" customWidth="1"/>
    <col min="12292" max="12292" width="11.5703125" style="73" customWidth="1"/>
    <col min="12293" max="12293" width="48" style="73" customWidth="1"/>
    <col min="12294" max="12294" width="15.85546875" style="73" bestFit="1" customWidth="1"/>
    <col min="12295" max="12295" width="10.85546875" style="73" customWidth="1"/>
    <col min="12296" max="12296" width="19.7109375" style="73" bestFit="1" customWidth="1"/>
    <col min="12297" max="12297" width="25.7109375" style="73" bestFit="1" customWidth="1"/>
    <col min="12298" max="12298" width="9.140625" style="73"/>
    <col min="12299" max="12299" width="11.140625" style="73" customWidth="1"/>
    <col min="12300" max="12544" width="9.140625" style="73"/>
    <col min="12545" max="12545" width="6.5703125" style="73" customWidth="1"/>
    <col min="12546" max="12546" width="0" style="73" hidden="1" customWidth="1"/>
    <col min="12547" max="12547" width="3.42578125" style="73" customWidth="1"/>
    <col min="12548" max="12548" width="11.5703125" style="73" customWidth="1"/>
    <col min="12549" max="12549" width="48" style="73" customWidth="1"/>
    <col min="12550" max="12550" width="15.85546875" style="73" bestFit="1" customWidth="1"/>
    <col min="12551" max="12551" width="10.85546875" style="73" customWidth="1"/>
    <col min="12552" max="12552" width="19.7109375" style="73" bestFit="1" customWidth="1"/>
    <col min="12553" max="12553" width="25.7109375" style="73" bestFit="1" customWidth="1"/>
    <col min="12554" max="12554" width="9.140625" style="73"/>
    <col min="12555" max="12555" width="11.140625" style="73" customWidth="1"/>
    <col min="12556" max="12800" width="9.140625" style="73"/>
    <col min="12801" max="12801" width="6.5703125" style="73" customWidth="1"/>
    <col min="12802" max="12802" width="0" style="73" hidden="1" customWidth="1"/>
    <col min="12803" max="12803" width="3.42578125" style="73" customWidth="1"/>
    <col min="12804" max="12804" width="11.5703125" style="73" customWidth="1"/>
    <col min="12805" max="12805" width="48" style="73" customWidth="1"/>
    <col min="12806" max="12806" width="15.85546875" style="73" bestFit="1" customWidth="1"/>
    <col min="12807" max="12807" width="10.85546875" style="73" customWidth="1"/>
    <col min="12808" max="12808" width="19.7109375" style="73" bestFit="1" customWidth="1"/>
    <col min="12809" max="12809" width="25.7109375" style="73" bestFit="1" customWidth="1"/>
    <col min="12810" max="12810" width="9.140625" style="73"/>
    <col min="12811" max="12811" width="11.140625" style="73" customWidth="1"/>
    <col min="12812" max="13056" width="9.140625" style="73"/>
    <col min="13057" max="13057" width="6.5703125" style="73" customWidth="1"/>
    <col min="13058" max="13058" width="0" style="73" hidden="1" customWidth="1"/>
    <col min="13059" max="13059" width="3.42578125" style="73" customWidth="1"/>
    <col min="13060" max="13060" width="11.5703125" style="73" customWidth="1"/>
    <col min="13061" max="13061" width="48" style="73" customWidth="1"/>
    <col min="13062" max="13062" width="15.85546875" style="73" bestFit="1" customWidth="1"/>
    <col min="13063" max="13063" width="10.85546875" style="73" customWidth="1"/>
    <col min="13064" max="13064" width="19.7109375" style="73" bestFit="1" customWidth="1"/>
    <col min="13065" max="13065" width="25.7109375" style="73" bestFit="1" customWidth="1"/>
    <col min="13066" max="13066" width="9.140625" style="73"/>
    <col min="13067" max="13067" width="11.140625" style="73" customWidth="1"/>
    <col min="13068" max="13312" width="9.140625" style="73"/>
    <col min="13313" max="13313" width="6.5703125" style="73" customWidth="1"/>
    <col min="13314" max="13314" width="0" style="73" hidden="1" customWidth="1"/>
    <col min="13315" max="13315" width="3.42578125" style="73" customWidth="1"/>
    <col min="13316" max="13316" width="11.5703125" style="73" customWidth="1"/>
    <col min="13317" max="13317" width="48" style="73" customWidth="1"/>
    <col min="13318" max="13318" width="15.85546875" style="73" bestFit="1" customWidth="1"/>
    <col min="13319" max="13319" width="10.85546875" style="73" customWidth="1"/>
    <col min="13320" max="13320" width="19.7109375" style="73" bestFit="1" customWidth="1"/>
    <col min="13321" max="13321" width="25.7109375" style="73" bestFit="1" customWidth="1"/>
    <col min="13322" max="13322" width="9.140625" style="73"/>
    <col min="13323" max="13323" width="11.140625" style="73" customWidth="1"/>
    <col min="13324" max="13568" width="9.140625" style="73"/>
    <col min="13569" max="13569" width="6.5703125" style="73" customWidth="1"/>
    <col min="13570" max="13570" width="0" style="73" hidden="1" customWidth="1"/>
    <col min="13571" max="13571" width="3.42578125" style="73" customWidth="1"/>
    <col min="13572" max="13572" width="11.5703125" style="73" customWidth="1"/>
    <col min="13573" max="13573" width="48" style="73" customWidth="1"/>
    <col min="13574" max="13574" width="15.85546875" style="73" bestFit="1" customWidth="1"/>
    <col min="13575" max="13575" width="10.85546875" style="73" customWidth="1"/>
    <col min="13576" max="13576" width="19.7109375" style="73" bestFit="1" customWidth="1"/>
    <col min="13577" max="13577" width="25.7109375" style="73" bestFit="1" customWidth="1"/>
    <col min="13578" max="13578" width="9.140625" style="73"/>
    <col min="13579" max="13579" width="11.140625" style="73" customWidth="1"/>
    <col min="13580" max="13824" width="9.140625" style="73"/>
    <col min="13825" max="13825" width="6.5703125" style="73" customWidth="1"/>
    <col min="13826" max="13826" width="0" style="73" hidden="1" customWidth="1"/>
    <col min="13827" max="13827" width="3.42578125" style="73" customWidth="1"/>
    <col min="13828" max="13828" width="11.5703125" style="73" customWidth="1"/>
    <col min="13829" max="13829" width="48" style="73" customWidth="1"/>
    <col min="13830" max="13830" width="15.85546875" style="73" bestFit="1" customWidth="1"/>
    <col min="13831" max="13831" width="10.85546875" style="73" customWidth="1"/>
    <col min="13832" max="13832" width="19.7109375" style="73" bestFit="1" customWidth="1"/>
    <col min="13833" max="13833" width="25.7109375" style="73" bestFit="1" customWidth="1"/>
    <col min="13834" max="13834" width="9.140625" style="73"/>
    <col min="13835" max="13835" width="11.140625" style="73" customWidth="1"/>
    <col min="13836" max="14080" width="9.140625" style="73"/>
    <col min="14081" max="14081" width="6.5703125" style="73" customWidth="1"/>
    <col min="14082" max="14082" width="0" style="73" hidden="1" customWidth="1"/>
    <col min="14083" max="14083" width="3.42578125" style="73" customWidth="1"/>
    <col min="14084" max="14084" width="11.5703125" style="73" customWidth="1"/>
    <col min="14085" max="14085" width="48" style="73" customWidth="1"/>
    <col min="14086" max="14086" width="15.85546875" style="73" bestFit="1" customWidth="1"/>
    <col min="14087" max="14087" width="10.85546875" style="73" customWidth="1"/>
    <col min="14088" max="14088" width="19.7109375" style="73" bestFit="1" customWidth="1"/>
    <col min="14089" max="14089" width="25.7109375" style="73" bestFit="1" customWidth="1"/>
    <col min="14090" max="14090" width="9.140625" style="73"/>
    <col min="14091" max="14091" width="11.140625" style="73" customWidth="1"/>
    <col min="14092" max="14336" width="9.140625" style="73"/>
    <col min="14337" max="14337" width="6.5703125" style="73" customWidth="1"/>
    <col min="14338" max="14338" width="0" style="73" hidden="1" customWidth="1"/>
    <col min="14339" max="14339" width="3.42578125" style="73" customWidth="1"/>
    <col min="14340" max="14340" width="11.5703125" style="73" customWidth="1"/>
    <col min="14341" max="14341" width="48" style="73" customWidth="1"/>
    <col min="14342" max="14342" width="15.85546875" style="73" bestFit="1" customWidth="1"/>
    <col min="14343" max="14343" width="10.85546875" style="73" customWidth="1"/>
    <col min="14344" max="14344" width="19.7109375" style="73" bestFit="1" customWidth="1"/>
    <col min="14345" max="14345" width="25.7109375" style="73" bestFit="1" customWidth="1"/>
    <col min="14346" max="14346" width="9.140625" style="73"/>
    <col min="14347" max="14347" width="11.140625" style="73" customWidth="1"/>
    <col min="14348" max="14592" width="9.140625" style="73"/>
    <col min="14593" max="14593" width="6.5703125" style="73" customWidth="1"/>
    <col min="14594" max="14594" width="0" style="73" hidden="1" customWidth="1"/>
    <col min="14595" max="14595" width="3.42578125" style="73" customWidth="1"/>
    <col min="14596" max="14596" width="11.5703125" style="73" customWidth="1"/>
    <col min="14597" max="14597" width="48" style="73" customWidth="1"/>
    <col min="14598" max="14598" width="15.85546875" style="73" bestFit="1" customWidth="1"/>
    <col min="14599" max="14599" width="10.85546875" style="73" customWidth="1"/>
    <col min="14600" max="14600" width="19.7109375" style="73" bestFit="1" customWidth="1"/>
    <col min="14601" max="14601" width="25.7109375" style="73" bestFit="1" customWidth="1"/>
    <col min="14602" max="14602" width="9.140625" style="73"/>
    <col min="14603" max="14603" width="11.140625" style="73" customWidth="1"/>
    <col min="14604" max="14848" width="9.140625" style="73"/>
    <col min="14849" max="14849" width="6.5703125" style="73" customWidth="1"/>
    <col min="14850" max="14850" width="0" style="73" hidden="1" customWidth="1"/>
    <col min="14851" max="14851" width="3.42578125" style="73" customWidth="1"/>
    <col min="14852" max="14852" width="11.5703125" style="73" customWidth="1"/>
    <col min="14853" max="14853" width="48" style="73" customWidth="1"/>
    <col min="14854" max="14854" width="15.85546875" style="73" bestFit="1" customWidth="1"/>
    <col min="14855" max="14855" width="10.85546875" style="73" customWidth="1"/>
    <col min="14856" max="14856" width="19.7109375" style="73" bestFit="1" customWidth="1"/>
    <col min="14857" max="14857" width="25.7109375" style="73" bestFit="1" customWidth="1"/>
    <col min="14858" max="14858" width="9.140625" style="73"/>
    <col min="14859" max="14859" width="11.140625" style="73" customWidth="1"/>
    <col min="14860" max="15104" width="9.140625" style="73"/>
    <col min="15105" max="15105" width="6.5703125" style="73" customWidth="1"/>
    <col min="15106" max="15106" width="0" style="73" hidden="1" customWidth="1"/>
    <col min="15107" max="15107" width="3.42578125" style="73" customWidth="1"/>
    <col min="15108" max="15108" width="11.5703125" style="73" customWidth="1"/>
    <col min="15109" max="15109" width="48" style="73" customWidth="1"/>
    <col min="15110" max="15110" width="15.85546875" style="73" bestFit="1" customWidth="1"/>
    <col min="15111" max="15111" width="10.85546875" style="73" customWidth="1"/>
    <col min="15112" max="15112" width="19.7109375" style="73" bestFit="1" customWidth="1"/>
    <col min="15113" max="15113" width="25.7109375" style="73" bestFit="1" customWidth="1"/>
    <col min="15114" max="15114" width="9.140625" style="73"/>
    <col min="15115" max="15115" width="11.140625" style="73" customWidth="1"/>
    <col min="15116" max="15360" width="9.140625" style="73"/>
    <col min="15361" max="15361" width="6.5703125" style="73" customWidth="1"/>
    <col min="15362" max="15362" width="0" style="73" hidden="1" customWidth="1"/>
    <col min="15363" max="15363" width="3.42578125" style="73" customWidth="1"/>
    <col min="15364" max="15364" width="11.5703125" style="73" customWidth="1"/>
    <col min="15365" max="15365" width="48" style="73" customWidth="1"/>
    <col min="15366" max="15366" width="15.85546875" style="73" bestFit="1" customWidth="1"/>
    <col min="15367" max="15367" width="10.85546875" style="73" customWidth="1"/>
    <col min="15368" max="15368" width="19.7109375" style="73" bestFit="1" customWidth="1"/>
    <col min="15369" max="15369" width="25.7109375" style="73" bestFit="1" customWidth="1"/>
    <col min="15370" max="15370" width="9.140625" style="73"/>
    <col min="15371" max="15371" width="11.140625" style="73" customWidth="1"/>
    <col min="15372" max="15616" width="9.140625" style="73"/>
    <col min="15617" max="15617" width="6.5703125" style="73" customWidth="1"/>
    <col min="15618" max="15618" width="0" style="73" hidden="1" customWidth="1"/>
    <col min="15619" max="15619" width="3.42578125" style="73" customWidth="1"/>
    <col min="15620" max="15620" width="11.5703125" style="73" customWidth="1"/>
    <col min="15621" max="15621" width="48" style="73" customWidth="1"/>
    <col min="15622" max="15622" width="15.85546875" style="73" bestFit="1" customWidth="1"/>
    <col min="15623" max="15623" width="10.85546875" style="73" customWidth="1"/>
    <col min="15624" max="15624" width="19.7109375" style="73" bestFit="1" customWidth="1"/>
    <col min="15625" max="15625" width="25.7109375" style="73" bestFit="1" customWidth="1"/>
    <col min="15626" max="15626" width="9.140625" style="73"/>
    <col min="15627" max="15627" width="11.140625" style="73" customWidth="1"/>
    <col min="15628" max="15872" width="9.140625" style="73"/>
    <col min="15873" max="15873" width="6.5703125" style="73" customWidth="1"/>
    <col min="15874" max="15874" width="0" style="73" hidden="1" customWidth="1"/>
    <col min="15875" max="15875" width="3.42578125" style="73" customWidth="1"/>
    <col min="15876" max="15876" width="11.5703125" style="73" customWidth="1"/>
    <col min="15877" max="15877" width="48" style="73" customWidth="1"/>
    <col min="15878" max="15878" width="15.85546875" style="73" bestFit="1" customWidth="1"/>
    <col min="15879" max="15879" width="10.85546875" style="73" customWidth="1"/>
    <col min="15880" max="15880" width="19.7109375" style="73" bestFit="1" customWidth="1"/>
    <col min="15881" max="15881" width="25.7109375" style="73" bestFit="1" customWidth="1"/>
    <col min="15882" max="15882" width="9.140625" style="73"/>
    <col min="15883" max="15883" width="11.140625" style="73" customWidth="1"/>
    <col min="15884" max="16128" width="9.140625" style="73"/>
    <col min="16129" max="16129" width="6.5703125" style="73" customWidth="1"/>
    <col min="16130" max="16130" width="0" style="73" hidden="1" customWidth="1"/>
    <col min="16131" max="16131" width="3.42578125" style="73" customWidth="1"/>
    <col min="16132" max="16132" width="11.5703125" style="73" customWidth="1"/>
    <col min="16133" max="16133" width="48" style="73" customWidth="1"/>
    <col min="16134" max="16134" width="15.85546875" style="73" bestFit="1" customWidth="1"/>
    <col min="16135" max="16135" width="10.85546875" style="73" customWidth="1"/>
    <col min="16136" max="16136" width="19.7109375" style="73" bestFit="1" customWidth="1"/>
    <col min="16137" max="16137" width="25.7109375" style="73" bestFit="1" customWidth="1"/>
    <col min="16138" max="16138" width="9.140625" style="73"/>
    <col min="16139" max="16139" width="11.140625" style="73" customWidth="1"/>
    <col min="16140" max="16384" width="9.140625" style="73"/>
  </cols>
  <sheetData>
    <row r="1" spans="3:10" ht="42.75" customHeight="1" x14ac:dyDescent="0.2">
      <c r="C1" s="172" t="s">
        <v>79</v>
      </c>
      <c r="D1" s="172"/>
      <c r="E1" s="172"/>
      <c r="F1" s="172"/>
      <c r="G1" s="172"/>
      <c r="H1" s="172"/>
    </row>
    <row r="2" spans="3:10" ht="18" customHeight="1" x14ac:dyDescent="0.2">
      <c r="C2" s="173" t="s">
        <v>34</v>
      </c>
      <c r="D2" s="173"/>
      <c r="E2" s="173"/>
      <c r="F2" s="173"/>
      <c r="G2" s="173"/>
      <c r="H2" s="173"/>
    </row>
    <row r="4" spans="3:10" ht="18" x14ac:dyDescent="0.25">
      <c r="C4" s="75"/>
      <c r="D4" s="76"/>
      <c r="E4" s="116" t="s">
        <v>54</v>
      </c>
      <c r="F4" s="157"/>
      <c r="G4" s="76"/>
      <c r="H4" s="138">
        <v>0</v>
      </c>
      <c r="I4" s="132">
        <f>F4*10/100</f>
        <v>0</v>
      </c>
    </row>
    <row r="5" spans="3:10" ht="18" x14ac:dyDescent="0.25">
      <c r="C5" s="89"/>
      <c r="D5" s="80"/>
      <c r="E5" s="134" t="s">
        <v>80</v>
      </c>
      <c r="F5" s="135"/>
      <c r="G5" s="80"/>
      <c r="H5" s="139">
        <v>0</v>
      </c>
    </row>
    <row r="6" spans="3:10" ht="18" x14ac:dyDescent="0.25">
      <c r="C6" s="97"/>
      <c r="D6" s="83"/>
      <c r="E6" s="117" t="s">
        <v>81</v>
      </c>
      <c r="F6" s="118"/>
      <c r="G6" s="83"/>
      <c r="H6" s="140">
        <v>0</v>
      </c>
    </row>
    <row r="7" spans="3:10" ht="13.5" thickBot="1" x14ac:dyDescent="0.25"/>
    <row r="8" spans="3:10" ht="15.75" thickBot="1" x14ac:dyDescent="0.25">
      <c r="H8" s="137" t="str">
        <f>IF(AND(H6&lt;=0,H5&lt;=0),"non ammissibile",IF(AND(H5&lt;0,H5*-1&gt;H4*10%),"non ammissibile","ammissibile"))</f>
        <v>non ammissibile</v>
      </c>
      <c r="J8" s="87"/>
    </row>
    <row r="9" spans="3:10" ht="7.5" customHeight="1" x14ac:dyDescent="0.2">
      <c r="C9" s="74"/>
      <c r="D9" s="74"/>
      <c r="E9" s="74"/>
      <c r="F9" s="74"/>
      <c r="G9" s="74"/>
      <c r="H9" s="74"/>
    </row>
    <row r="10" spans="3:10" ht="6.75" customHeight="1" x14ac:dyDescent="0.2">
      <c r="C10" s="75"/>
      <c r="D10" s="76"/>
      <c r="E10" s="77"/>
      <c r="F10" s="76"/>
      <c r="G10" s="76"/>
      <c r="H10" s="78"/>
    </row>
    <row r="11" spans="3:10" ht="18" x14ac:dyDescent="0.25">
      <c r="C11" s="79" t="s">
        <v>35</v>
      </c>
      <c r="D11" s="80"/>
      <c r="E11" s="81"/>
      <c r="F11" s="80"/>
      <c r="G11" s="80"/>
      <c r="H11" s="141">
        <f>IF(H8="non ammissibile",0,20000)</f>
        <v>0</v>
      </c>
    </row>
    <row r="12" spans="3:10" ht="6.75" customHeight="1" x14ac:dyDescent="0.25">
      <c r="C12" s="82"/>
      <c r="D12" s="83"/>
      <c r="E12" s="84"/>
      <c r="F12" s="83"/>
      <c r="G12" s="83"/>
      <c r="H12" s="85"/>
    </row>
    <row r="13" spans="3:10" x14ac:dyDescent="0.2">
      <c r="H13" s="87"/>
    </row>
    <row r="14" spans="3:10" ht="6" customHeight="1" x14ac:dyDescent="0.2">
      <c r="C14" s="75"/>
      <c r="D14" s="76"/>
      <c r="E14" s="77"/>
      <c r="F14" s="76"/>
      <c r="G14" s="76"/>
      <c r="H14" s="88"/>
    </row>
    <row r="15" spans="3:10" ht="15" x14ac:dyDescent="0.2">
      <c r="C15" s="89" t="s">
        <v>36</v>
      </c>
      <c r="D15" s="90" t="s">
        <v>37</v>
      </c>
      <c r="E15" s="81"/>
      <c r="F15" s="80"/>
      <c r="G15" s="80"/>
      <c r="H15" s="91">
        <f>+MIN(F16*F17*H11,F18)</f>
        <v>0</v>
      </c>
    </row>
    <row r="16" spans="3:10" ht="15" x14ac:dyDescent="0.2">
      <c r="C16" s="89"/>
      <c r="D16" s="80"/>
      <c r="E16" s="92" t="s">
        <v>38</v>
      </c>
      <c r="F16" s="93">
        <v>0</v>
      </c>
      <c r="G16" s="80"/>
      <c r="H16" s="94"/>
    </row>
    <row r="17" spans="3:8" ht="15" x14ac:dyDescent="0.2">
      <c r="C17" s="89"/>
      <c r="D17" s="80"/>
      <c r="E17" s="81" t="s">
        <v>39</v>
      </c>
      <c r="F17" s="95">
        <v>0.05</v>
      </c>
      <c r="G17" s="80"/>
      <c r="H17" s="91"/>
    </row>
    <row r="18" spans="3:8" ht="15" x14ac:dyDescent="0.2">
      <c r="C18" s="89"/>
      <c r="D18" s="80"/>
      <c r="E18" s="81" t="s">
        <v>40</v>
      </c>
      <c r="F18" s="96">
        <v>20000</v>
      </c>
      <c r="G18" s="80"/>
      <c r="H18" s="94"/>
    </row>
    <row r="19" spans="3:8" ht="6" customHeight="1" x14ac:dyDescent="0.2">
      <c r="C19" s="97"/>
      <c r="D19" s="83"/>
      <c r="E19" s="84"/>
      <c r="F19" s="98"/>
      <c r="G19" s="83"/>
      <c r="H19" s="99"/>
    </row>
    <row r="20" spans="3:8" ht="6" customHeight="1" x14ac:dyDescent="0.2">
      <c r="F20" s="100"/>
      <c r="H20" s="101"/>
    </row>
    <row r="21" spans="3:8" ht="6" customHeight="1" x14ac:dyDescent="0.2">
      <c r="C21" s="75"/>
      <c r="D21" s="76"/>
      <c r="E21" s="77"/>
      <c r="F21" s="76"/>
      <c r="G21" s="76"/>
      <c r="H21" s="102"/>
    </row>
    <row r="22" spans="3:8" ht="15" x14ac:dyDescent="0.2">
      <c r="C22" s="89" t="s">
        <v>41</v>
      </c>
      <c r="D22" s="90" t="s">
        <v>42</v>
      </c>
      <c r="E22" s="81"/>
      <c r="F22" s="80"/>
      <c r="G22" s="80"/>
      <c r="H22" s="91">
        <f>+MIN(F23*F24*H11,F25)</f>
        <v>0</v>
      </c>
    </row>
    <row r="23" spans="3:8" ht="15" x14ac:dyDescent="0.2">
      <c r="C23" s="89"/>
      <c r="D23" s="80"/>
      <c r="E23" s="92" t="s">
        <v>43</v>
      </c>
      <c r="F23" s="93">
        <v>0</v>
      </c>
      <c r="G23" s="80"/>
      <c r="H23" s="94"/>
    </row>
    <row r="24" spans="3:8" ht="15" x14ac:dyDescent="0.2">
      <c r="C24" s="89"/>
      <c r="D24" s="80"/>
      <c r="E24" s="81" t="s">
        <v>44</v>
      </c>
      <c r="F24" s="95">
        <v>0.25</v>
      </c>
      <c r="G24" s="80"/>
      <c r="H24" s="94"/>
    </row>
    <row r="25" spans="3:8" ht="15" x14ac:dyDescent="0.2">
      <c r="C25" s="89"/>
      <c r="D25" s="80"/>
      <c r="E25" s="81" t="s">
        <v>40</v>
      </c>
      <c r="F25" s="96">
        <v>20000</v>
      </c>
      <c r="G25" s="80"/>
      <c r="H25" s="94"/>
    </row>
    <row r="26" spans="3:8" ht="6" customHeight="1" x14ac:dyDescent="0.2">
      <c r="C26" s="97"/>
      <c r="D26" s="83"/>
      <c r="E26" s="84"/>
      <c r="F26" s="98"/>
      <c r="G26" s="83"/>
      <c r="H26" s="103"/>
    </row>
    <row r="27" spans="3:8" ht="6" customHeight="1" x14ac:dyDescent="0.2">
      <c r="F27" s="100"/>
      <c r="H27" s="104"/>
    </row>
    <row r="28" spans="3:8" ht="6" customHeight="1" x14ac:dyDescent="0.2">
      <c r="C28" s="75"/>
      <c r="D28" s="76"/>
      <c r="E28" s="77"/>
      <c r="F28" s="76"/>
      <c r="G28" s="76"/>
      <c r="H28" s="105"/>
    </row>
    <row r="29" spans="3:8" ht="15" x14ac:dyDescent="0.2">
      <c r="C29" s="89" t="s">
        <v>45</v>
      </c>
      <c r="D29" s="90" t="s">
        <v>46</v>
      </c>
      <c r="E29" s="81"/>
      <c r="F29" s="80"/>
      <c r="G29" s="80"/>
      <c r="H29" s="106">
        <f>IF(+F31*F30&lt;F32,+F31*F30,F32)</f>
        <v>0</v>
      </c>
    </row>
    <row r="30" spans="3:8" ht="15" x14ac:dyDescent="0.2">
      <c r="C30" s="89"/>
      <c r="D30" s="80"/>
      <c r="E30" s="92" t="s">
        <v>47</v>
      </c>
      <c r="F30" s="107">
        <v>0</v>
      </c>
      <c r="G30" s="80"/>
      <c r="H30" s="94"/>
    </row>
    <row r="31" spans="3:8" ht="15" x14ac:dyDescent="0.2">
      <c r="C31" s="89"/>
      <c r="D31" s="80"/>
      <c r="E31" s="81" t="s">
        <v>48</v>
      </c>
      <c r="F31" s="95">
        <v>0.2</v>
      </c>
      <c r="G31" s="80"/>
      <c r="H31" s="94"/>
    </row>
    <row r="32" spans="3:8" ht="15" x14ac:dyDescent="0.2">
      <c r="C32" s="89"/>
      <c r="D32" s="80"/>
      <c r="E32" s="81" t="s">
        <v>40</v>
      </c>
      <c r="F32" s="96">
        <v>30000</v>
      </c>
      <c r="G32" s="80"/>
      <c r="H32" s="94"/>
    </row>
    <row r="33" spans="3:9" ht="6" customHeight="1" x14ac:dyDescent="0.2">
      <c r="C33" s="97"/>
      <c r="D33" s="83"/>
      <c r="E33" s="84"/>
      <c r="F33" s="108"/>
      <c r="G33" s="83"/>
      <c r="H33" s="103"/>
    </row>
    <row r="34" spans="3:9" ht="6" customHeight="1" x14ac:dyDescent="0.2">
      <c r="F34" s="109"/>
      <c r="H34" s="104"/>
    </row>
    <row r="35" spans="3:9" ht="6" customHeight="1" x14ac:dyDescent="0.2">
      <c r="C35" s="75"/>
      <c r="D35" s="76"/>
      <c r="E35" s="77"/>
      <c r="F35" s="76"/>
      <c r="G35" s="76"/>
      <c r="H35" s="105"/>
    </row>
    <row r="36" spans="3:9" ht="15" x14ac:dyDescent="0.2">
      <c r="C36" s="89" t="s">
        <v>49</v>
      </c>
      <c r="D36" s="90" t="s">
        <v>50</v>
      </c>
      <c r="E36" s="81"/>
      <c r="F36" s="80"/>
      <c r="G36" s="80"/>
      <c r="H36" s="106">
        <f>IF(+F38*F37&lt;F39,+F38*F37,F39)</f>
        <v>0</v>
      </c>
    </row>
    <row r="37" spans="3:9" ht="15" x14ac:dyDescent="0.2">
      <c r="C37" s="89"/>
      <c r="D37" s="80"/>
      <c r="E37" s="92" t="s">
        <v>51</v>
      </c>
      <c r="F37" s="107">
        <v>0</v>
      </c>
      <c r="G37" s="80"/>
      <c r="H37" s="94"/>
    </row>
    <row r="38" spans="3:9" ht="15" x14ac:dyDescent="0.2">
      <c r="C38" s="89"/>
      <c r="D38" s="80"/>
      <c r="E38" s="81" t="s">
        <v>48</v>
      </c>
      <c r="F38" s="95">
        <v>0.1</v>
      </c>
      <c r="G38" s="80"/>
      <c r="H38" s="94"/>
    </row>
    <row r="39" spans="3:9" ht="15" x14ac:dyDescent="0.2">
      <c r="C39" s="89"/>
      <c r="D39" s="80"/>
      <c r="E39" s="81" t="s">
        <v>40</v>
      </c>
      <c r="F39" s="96">
        <v>20000</v>
      </c>
      <c r="G39" s="80"/>
      <c r="H39" s="94"/>
    </row>
    <row r="40" spans="3:9" ht="6" customHeight="1" x14ac:dyDescent="0.2">
      <c r="C40" s="97"/>
      <c r="D40" s="83"/>
      <c r="E40" s="84"/>
      <c r="F40" s="108"/>
      <c r="G40" s="83"/>
      <c r="H40" s="103"/>
    </row>
    <row r="41" spans="3:9" ht="6" customHeight="1" x14ac:dyDescent="0.2">
      <c r="F41" s="109"/>
      <c r="H41" s="104"/>
    </row>
    <row r="42" spans="3:9" ht="6" customHeight="1" x14ac:dyDescent="0.2">
      <c r="C42" s="75"/>
      <c r="D42" s="76"/>
      <c r="E42" s="77"/>
      <c r="F42" s="76"/>
      <c r="G42" s="76"/>
      <c r="H42" s="105"/>
    </row>
    <row r="43" spans="3:9" ht="15" x14ac:dyDescent="0.2">
      <c r="C43" s="89" t="s">
        <v>52</v>
      </c>
      <c r="D43" s="90" t="s">
        <v>53</v>
      </c>
      <c r="E43" s="81"/>
      <c r="F43" s="80"/>
      <c r="G43" s="80"/>
      <c r="H43" s="106">
        <f>IF(F46&gt;5%,F48*H11,IF(F46&gt;3%,F49*H11,0))</f>
        <v>0</v>
      </c>
      <c r="I43" s="131"/>
    </row>
    <row r="44" spans="3:9" ht="15" x14ac:dyDescent="0.2">
      <c r="C44" s="89"/>
      <c r="D44" s="80"/>
      <c r="E44" s="92" t="s">
        <v>54</v>
      </c>
      <c r="F44" s="136">
        <f>+H4</f>
        <v>0</v>
      </c>
      <c r="G44" s="80"/>
      <c r="H44" s="94"/>
      <c r="I44" s="132"/>
    </row>
    <row r="45" spans="3:9" ht="15" x14ac:dyDescent="0.2">
      <c r="C45" s="89"/>
      <c r="D45" s="80"/>
      <c r="E45" s="92" t="s">
        <v>82</v>
      </c>
      <c r="F45" s="107">
        <v>0</v>
      </c>
      <c r="G45" s="80"/>
      <c r="H45" s="94"/>
      <c r="I45" s="133"/>
    </row>
    <row r="46" spans="3:9" ht="15" x14ac:dyDescent="0.2">
      <c r="C46" s="89"/>
      <c r="D46" s="80"/>
      <c r="E46" s="81" t="s">
        <v>55</v>
      </c>
      <c r="F46" s="147">
        <f>IF(F45=0,0,+(F44-F45)/F45)</f>
        <v>0</v>
      </c>
      <c r="G46" s="80"/>
      <c r="H46" s="94"/>
    </row>
    <row r="47" spans="3:9" ht="15" x14ac:dyDescent="0.2">
      <c r="C47" s="89"/>
      <c r="D47" s="80"/>
      <c r="E47" s="81" t="s">
        <v>56</v>
      </c>
      <c r="F47" s="80"/>
      <c r="G47" s="80"/>
      <c r="H47" s="94"/>
    </row>
    <row r="48" spans="3:9" ht="15" x14ac:dyDescent="0.2">
      <c r="C48" s="89"/>
      <c r="D48" s="80"/>
      <c r="E48" s="81" t="s">
        <v>57</v>
      </c>
      <c r="F48" s="95">
        <v>1</v>
      </c>
      <c r="G48" s="80"/>
      <c r="H48" s="94"/>
    </row>
    <row r="49" spans="2:8" ht="15" x14ac:dyDescent="0.2">
      <c r="C49" s="89"/>
      <c r="D49" s="80"/>
      <c r="E49" s="81" t="s">
        <v>69</v>
      </c>
      <c r="F49" s="95">
        <v>0.5</v>
      </c>
      <c r="G49" s="80"/>
      <c r="H49" s="94"/>
    </row>
    <row r="50" spans="2:8" ht="6" customHeight="1" x14ac:dyDescent="0.2">
      <c r="C50" s="97"/>
      <c r="D50" s="83"/>
      <c r="E50" s="84"/>
      <c r="F50" s="98"/>
      <c r="G50" s="83"/>
      <c r="H50" s="103"/>
    </row>
    <row r="51" spans="2:8" ht="6" customHeight="1" x14ac:dyDescent="0.2">
      <c r="F51" s="100"/>
      <c r="H51" s="104"/>
    </row>
    <row r="52" spans="2:8" ht="6" customHeight="1" x14ac:dyDescent="0.2">
      <c r="C52" s="75"/>
      <c r="D52" s="76"/>
      <c r="E52" s="77"/>
      <c r="F52" s="76"/>
      <c r="G52" s="76"/>
      <c r="H52" s="105"/>
    </row>
    <row r="53" spans="2:8" ht="15" x14ac:dyDescent="0.2">
      <c r="C53" s="89" t="s">
        <v>58</v>
      </c>
      <c r="D53" s="90" t="s">
        <v>59</v>
      </c>
      <c r="E53" s="81"/>
      <c r="F53" s="80"/>
      <c r="G53" s="80"/>
      <c r="H53" s="106">
        <f>IF(F54="si",F55*H11,IF(F57="si",F58*H11,IF(F60="no",0,IF(F61&gt;F62,F63*H11,0))))</f>
        <v>0</v>
      </c>
    </row>
    <row r="54" spans="2:8" ht="15" x14ac:dyDescent="0.2">
      <c r="B54" s="110" t="s">
        <v>60</v>
      </c>
      <c r="C54" s="89"/>
      <c r="D54" s="80"/>
      <c r="E54" s="92" t="s">
        <v>61</v>
      </c>
      <c r="F54" s="111" t="s">
        <v>62</v>
      </c>
      <c r="G54" s="80"/>
      <c r="H54" s="94"/>
    </row>
    <row r="55" spans="2:8" ht="15" x14ac:dyDescent="0.2">
      <c r="B55" s="110" t="s">
        <v>62</v>
      </c>
      <c r="C55" s="89"/>
      <c r="D55" s="80"/>
      <c r="E55" s="81" t="s">
        <v>63</v>
      </c>
      <c r="F55" s="95">
        <v>2</v>
      </c>
      <c r="G55" s="80"/>
      <c r="H55" s="94"/>
    </row>
    <row r="56" spans="2:8" ht="15" x14ac:dyDescent="0.2">
      <c r="C56" s="89"/>
      <c r="D56" s="80"/>
      <c r="E56" s="81"/>
      <c r="F56" s="80"/>
      <c r="G56" s="80"/>
      <c r="H56" s="94"/>
    </row>
    <row r="57" spans="2:8" ht="15" x14ac:dyDescent="0.2">
      <c r="C57" s="89"/>
      <c r="D57" s="80"/>
      <c r="E57" s="92" t="s">
        <v>64</v>
      </c>
      <c r="F57" s="111" t="s">
        <v>62</v>
      </c>
      <c r="G57" s="80"/>
      <c r="H57" s="94"/>
    </row>
    <row r="58" spans="2:8" ht="15" x14ac:dyDescent="0.2">
      <c r="C58" s="89"/>
      <c r="D58" s="80"/>
      <c r="E58" s="81" t="s">
        <v>63</v>
      </c>
      <c r="F58" s="95">
        <v>1</v>
      </c>
      <c r="G58" s="80"/>
      <c r="H58" s="94"/>
    </row>
    <row r="59" spans="2:8" ht="15" x14ac:dyDescent="0.2">
      <c r="C59" s="89"/>
      <c r="D59" s="80"/>
      <c r="E59" s="81"/>
      <c r="F59" s="80"/>
      <c r="G59" s="80"/>
      <c r="H59" s="94"/>
    </row>
    <row r="60" spans="2:8" ht="15" x14ac:dyDescent="0.2">
      <c r="C60" s="89"/>
      <c r="D60" s="80"/>
      <c r="E60" s="92" t="s">
        <v>65</v>
      </c>
      <c r="F60" s="111" t="s">
        <v>62</v>
      </c>
      <c r="G60" s="80"/>
      <c r="H60" s="94"/>
    </row>
    <row r="61" spans="2:8" ht="15" x14ac:dyDescent="0.2">
      <c r="C61" s="89"/>
      <c r="D61" s="80"/>
      <c r="E61" s="92" t="s">
        <v>66</v>
      </c>
      <c r="F61" s="111">
        <v>0</v>
      </c>
      <c r="G61" s="80" t="s">
        <v>38</v>
      </c>
      <c r="H61" s="94"/>
    </row>
    <row r="62" spans="2:8" ht="15" x14ac:dyDescent="0.2">
      <c r="C62" s="89"/>
      <c r="D62" s="80"/>
      <c r="E62" s="92" t="s">
        <v>67</v>
      </c>
      <c r="F62" s="111">
        <v>0</v>
      </c>
      <c r="G62" s="80" t="s">
        <v>38</v>
      </c>
      <c r="H62" s="94"/>
    </row>
    <row r="63" spans="2:8" ht="15" x14ac:dyDescent="0.2">
      <c r="C63" s="89"/>
      <c r="D63" s="80"/>
      <c r="E63" s="81" t="s">
        <v>63</v>
      </c>
      <c r="F63" s="95">
        <v>0.75</v>
      </c>
      <c r="G63" s="80"/>
      <c r="H63" s="94"/>
    </row>
    <row r="64" spans="2:8" ht="15.75" customHeight="1" x14ac:dyDescent="0.2">
      <c r="C64" s="97"/>
      <c r="D64" s="83"/>
      <c r="E64" s="84"/>
      <c r="F64" s="98"/>
      <c r="G64" s="83"/>
      <c r="H64" s="112"/>
    </row>
    <row r="66" spans="3:9" x14ac:dyDescent="0.2">
      <c r="C66" s="75"/>
      <c r="D66" s="76"/>
      <c r="E66" s="77"/>
      <c r="F66" s="76"/>
      <c r="G66" s="76"/>
      <c r="H66" s="78"/>
    </row>
    <row r="67" spans="3:9" ht="18" x14ac:dyDescent="0.25">
      <c r="C67" s="89"/>
      <c r="D67" s="113" t="s">
        <v>95</v>
      </c>
      <c r="E67" s="114"/>
      <c r="F67" s="113"/>
      <c r="G67" s="113"/>
      <c r="H67" s="115">
        <f>IF(SUM(H11:H63)&lt;100000,SUM(H11:H63),100000)</f>
        <v>0</v>
      </c>
      <c r="I67" s="87"/>
    </row>
    <row r="68" spans="3:9" x14ac:dyDescent="0.2">
      <c r="C68" s="97"/>
      <c r="D68" s="83"/>
      <c r="E68" s="84"/>
      <c r="F68" s="83"/>
      <c r="G68" s="83"/>
      <c r="H68" s="112"/>
    </row>
    <row r="70" spans="3:9" x14ac:dyDescent="0.2">
      <c r="C70" s="75"/>
      <c r="D70" s="76"/>
      <c r="E70" s="77"/>
      <c r="F70" s="76"/>
      <c r="G70" s="76"/>
      <c r="H70" s="78"/>
    </row>
    <row r="71" spans="3:9" ht="20.25" x14ac:dyDescent="0.3">
      <c r="C71" s="89"/>
      <c r="D71" s="113" t="s">
        <v>84</v>
      </c>
      <c r="E71" s="114"/>
      <c r="F71" s="113"/>
      <c r="G71" s="113"/>
      <c r="H71" s="148">
        <v>0</v>
      </c>
      <c r="I71" s="145"/>
    </row>
    <row r="72" spans="3:9" ht="18" x14ac:dyDescent="0.25">
      <c r="C72" s="89"/>
      <c r="D72" s="142" t="s">
        <v>96</v>
      </c>
      <c r="E72" s="114"/>
      <c r="F72" s="146"/>
      <c r="G72" s="113"/>
      <c r="H72" s="143">
        <f>IF(F72=0,0,IF(F72="infissi",5,IF(F72="Fotovolataico",5,IF(F72="Solare termico",5,2.5))))</f>
        <v>0</v>
      </c>
      <c r="I72" s="145" t="s">
        <v>85</v>
      </c>
    </row>
    <row r="73" spans="3:9" ht="18" x14ac:dyDescent="0.25">
      <c r="C73" s="89"/>
      <c r="D73" s="113" t="s">
        <v>83</v>
      </c>
      <c r="E73" s="114"/>
      <c r="F73" s="113"/>
      <c r="G73" s="113"/>
      <c r="H73" s="115">
        <f>+H71*H72</f>
        <v>0</v>
      </c>
      <c r="I73" s="145" t="s">
        <v>86</v>
      </c>
    </row>
    <row r="74" spans="3:9" x14ac:dyDescent="0.2">
      <c r="C74" s="97"/>
      <c r="D74" s="83"/>
      <c r="E74" s="84"/>
      <c r="F74" s="83"/>
      <c r="G74" s="83"/>
      <c r="H74" s="112"/>
      <c r="I74" s="145" t="s">
        <v>94</v>
      </c>
    </row>
    <row r="75" spans="3:9" x14ac:dyDescent="0.2">
      <c r="I75" s="145" t="s">
        <v>87</v>
      </c>
    </row>
    <row r="76" spans="3:9" x14ac:dyDescent="0.2">
      <c r="C76" s="75"/>
      <c r="D76" s="76"/>
      <c r="E76" s="77"/>
      <c r="F76" s="76"/>
      <c r="G76" s="76"/>
      <c r="H76" s="78"/>
      <c r="I76" s="145" t="s">
        <v>89</v>
      </c>
    </row>
    <row r="77" spans="3:9" ht="18" x14ac:dyDescent="0.25">
      <c r="C77" s="89"/>
      <c r="D77" s="113" t="s">
        <v>68</v>
      </c>
      <c r="E77" s="114"/>
      <c r="F77" s="113"/>
      <c r="G77" s="113"/>
      <c r="H77" s="115">
        <f>IF(SUM(H67+H73)&lt;100000,SUM(H67+H73),100000)</f>
        <v>0</v>
      </c>
      <c r="I77" s="145" t="s">
        <v>88</v>
      </c>
    </row>
    <row r="78" spans="3:9" x14ac:dyDescent="0.2">
      <c r="C78" s="97"/>
      <c r="D78" s="83"/>
      <c r="E78" s="84"/>
      <c r="F78" s="83"/>
      <c r="G78" s="83"/>
      <c r="H78" s="112"/>
      <c r="I78" s="145" t="s">
        <v>90</v>
      </c>
    </row>
    <row r="79" spans="3:9" x14ac:dyDescent="0.2">
      <c r="I79" s="145" t="s">
        <v>91</v>
      </c>
    </row>
    <row r="80" spans="3:9" x14ac:dyDescent="0.2">
      <c r="I80" s="145" t="s">
        <v>92</v>
      </c>
    </row>
    <row r="81" spans="9:9" x14ac:dyDescent="0.2">
      <c r="I81" s="145" t="s">
        <v>93</v>
      </c>
    </row>
    <row r="82" spans="9:9" x14ac:dyDescent="0.2">
      <c r="I82" s="144"/>
    </row>
    <row r="83" spans="9:9" x14ac:dyDescent="0.2">
      <c r="I83" s="144"/>
    </row>
    <row r="84" spans="9:9" x14ac:dyDescent="0.2">
      <c r="I84" s="144"/>
    </row>
    <row r="85" spans="9:9" x14ac:dyDescent="0.2">
      <c r="I85" s="144"/>
    </row>
    <row r="86" spans="9:9" x14ac:dyDescent="0.2">
      <c r="I86" s="144"/>
    </row>
    <row r="87" spans="9:9" x14ac:dyDescent="0.2">
      <c r="I87" s="144"/>
    </row>
    <row r="88" spans="9:9" x14ac:dyDescent="0.2">
      <c r="I88" s="144"/>
    </row>
    <row r="89" spans="9:9" x14ac:dyDescent="0.2">
      <c r="I89" s="144"/>
    </row>
    <row r="90" spans="9:9" x14ac:dyDescent="0.2">
      <c r="I90" s="144"/>
    </row>
    <row r="91" spans="9:9" x14ac:dyDescent="0.2">
      <c r="I91" s="144"/>
    </row>
    <row r="92" spans="9:9" x14ac:dyDescent="0.2">
      <c r="I92" s="144"/>
    </row>
    <row r="93" spans="9:9" x14ac:dyDescent="0.2">
      <c r="I93" s="144"/>
    </row>
    <row r="94" spans="9:9" x14ac:dyDescent="0.2">
      <c r="I94" s="144"/>
    </row>
  </sheetData>
  <sheetProtection algorithmName="SHA-512" hashValue="nr+ezLyF4EBt9sNn+pw/q60lLyo6mG+AEWusYRcL/DPA+FRjYqUwgilp9u20uMyNzKNgMSHOFnmXExgTK1oFGA==" saltValue="cFaxGumasd5W/6Aqgk3uIw==" spinCount="100000" sheet="1" objects="1" scenarios="1" selectLockedCells="1"/>
  <protectedRanges>
    <protectedRange sqref="F57" name="Intervallo6"/>
    <protectedRange sqref="F54" name="Intervallo5"/>
    <protectedRange sqref="F37 F45" name="Intervallo3"/>
    <protectedRange sqref="F30" name="Intervallo2"/>
    <protectedRange sqref="F23" name="Intervallo1"/>
    <protectedRange sqref="F57" name="Intervallo7"/>
    <protectedRange sqref="F60:F62" name="Intervallo8"/>
  </protectedRanges>
  <mergeCells count="2">
    <mergeCell ref="C1:H1"/>
    <mergeCell ref="C2:H2"/>
  </mergeCells>
  <dataValidations count="2">
    <dataValidation type="list" allowBlank="1" showInputMessage="1" showErrorMessage="1" sqref="F5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formula1>$B$54:$B$55</formula1>
    </dataValidation>
    <dataValidation type="list" allowBlank="1" showInputMessage="1" showErrorMessage="1" sqref="F72">
      <formula1>$I$71:$I$81</formula1>
    </dataValidation>
  </dataValidations>
  <pageMargins left="0.7" right="0.7" top="0.75" bottom="0.75" header="0.3" footer="0.3"/>
  <pageSetup paperSize="9" orientation="portrait" r:id="rId1"/>
  <ignoredErrors>
    <ignoredError sqref="F4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avvertenze</vt:lpstr>
      <vt:lpstr>Ordinaria commercio servizi</vt:lpstr>
      <vt:lpstr>Ordinaria industria edilizia</vt:lpstr>
      <vt:lpstr>Semplificata no rimanenze</vt:lpstr>
      <vt:lpstr>Importo ridotto</vt:lpstr>
      <vt:lpstr>'Ordinaria industria edilizia'!Area_stampa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Ricco Sabrina</dc:creator>
  <cp:lastModifiedBy>Raffaella Maggi</cp:lastModifiedBy>
  <dcterms:created xsi:type="dcterms:W3CDTF">2013-08-05T07:11:32Z</dcterms:created>
  <dcterms:modified xsi:type="dcterms:W3CDTF">2015-11-25T14:38:12Z</dcterms:modified>
</cp:coreProperties>
</file>