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-srv-fs-01\dati_comuni\215 - Sviluppo e Progettazione Bandi\SMART ENERGY FUND\"/>
    </mc:Choice>
  </mc:AlternateContent>
  <bookViews>
    <workbookView xWindow="0" yWindow="0" windowWidth="28800" windowHeight="12435" firstSheet="4" activeTab="10"/>
  </bookViews>
  <sheets>
    <sheet name="1 LED" sheetId="8" r:id="rId1"/>
    <sheet name="2 Fotovoltaico" sheetId="9" r:id="rId2"/>
    <sheet name="3 Solare Termico" sheetId="10" r:id="rId3"/>
    <sheet name="4 Infissi" sheetId="11" r:id="rId4"/>
    <sheet name="5 PdC inf 12kW" sheetId="12" r:id="rId5"/>
    <sheet name="6 PdC sup 12kW" sheetId="13" r:id="rId6"/>
    <sheet name="7 PdC &lt; 12kW" sheetId="7" r:id="rId7"/>
    <sheet name="8 Condizionatori &lt; 12kW" sheetId="6" r:id="rId8"/>
    <sheet name="9 Biomassa" sheetId="4" r:id="rId9"/>
    <sheet name="10 Condensazione" sheetId="5" r:id="rId10"/>
    <sheet name="10 bis Autoproduzione" sheetId="15" r:id="rId11"/>
    <sheet name="Foglio1" sheetId="14" r:id="rId12"/>
  </sheets>
  <definedNames>
    <definedName name="_123456" localSheetId="2">'3 Solare Termico'!$N$26:$Q$30</definedName>
    <definedName name="_123456_1" localSheetId="2">'3 Solare Termico'!$N$25:$Q$29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5" l="1"/>
  <c r="C34" i="15"/>
  <c r="C32" i="15"/>
  <c r="C31" i="15"/>
  <c r="J26" i="15"/>
  <c r="K19" i="15" s="1"/>
  <c r="I26" i="15"/>
  <c r="J22" i="15"/>
  <c r="I22" i="15"/>
  <c r="J19" i="15"/>
  <c r="I19" i="15"/>
  <c r="F19" i="15"/>
  <c r="K18" i="15"/>
  <c r="J18" i="15"/>
  <c r="I18" i="15"/>
  <c r="F18" i="15"/>
  <c r="C20" i="15" s="1"/>
  <c r="C17" i="15"/>
  <c r="C16" i="15"/>
  <c r="C21" i="15" s="1"/>
  <c r="I12" i="15"/>
  <c r="I11" i="15"/>
  <c r="C18" i="15" l="1"/>
  <c r="C38" i="8"/>
  <c r="J24" i="15" l="1"/>
  <c r="J23" i="15"/>
  <c r="I24" i="15"/>
  <c r="I23" i="15"/>
  <c r="C22" i="15"/>
  <c r="C23" i="15" s="1"/>
  <c r="C25" i="15" s="1"/>
  <c r="C33" i="15" s="1"/>
  <c r="I13" i="15"/>
  <c r="E23" i="13"/>
  <c r="N21" i="13"/>
  <c r="K13" i="13"/>
  <c r="C9" i="13"/>
  <c r="N27" i="13" s="1"/>
  <c r="C8" i="13"/>
  <c r="C7" i="13"/>
  <c r="M18" i="13" l="1"/>
  <c r="M17" i="13" s="1"/>
  <c r="M16" i="13" s="1"/>
  <c r="F16" i="13" s="1"/>
  <c r="M21" i="13"/>
  <c r="M20" i="13" s="1"/>
  <c r="M19" i="13" s="1"/>
  <c r="F17" i="13" s="1"/>
  <c r="M24" i="13"/>
  <c r="M23" i="13" s="1"/>
  <c r="M22" i="13" s="1"/>
  <c r="M26" i="13"/>
  <c r="M25" i="13" s="1"/>
  <c r="F18" i="13" s="1"/>
  <c r="N18" i="13"/>
  <c r="N17" i="13" s="1"/>
  <c r="N16" i="13" s="1"/>
  <c r="F19" i="13" s="1"/>
  <c r="F15" i="13" s="1"/>
  <c r="F22" i="13" s="1"/>
  <c r="C18" i="13" s="1"/>
  <c r="N20" i="13"/>
  <c r="N19" i="13" s="1"/>
  <c r="F20" i="13" s="1"/>
  <c r="N24" i="13"/>
  <c r="N23" i="13" s="1"/>
  <c r="N22" i="13" s="1"/>
  <c r="N26" i="13"/>
  <c r="N25" i="13" s="1"/>
  <c r="F21" i="13" s="1"/>
  <c r="M27" i="13"/>
  <c r="C20" i="13" l="1"/>
  <c r="C19" i="13"/>
  <c r="K12" i="13"/>
  <c r="C21" i="13" s="1"/>
  <c r="E23" i="12" l="1"/>
  <c r="N21" i="12"/>
  <c r="K13" i="12"/>
  <c r="C9" i="12"/>
  <c r="N27" i="12" s="1"/>
  <c r="C8" i="12"/>
  <c r="C7" i="12"/>
  <c r="M18" i="12" l="1"/>
  <c r="M17" i="12" s="1"/>
  <c r="M16" i="12" s="1"/>
  <c r="F16" i="12" s="1"/>
  <c r="F15" i="12" s="1"/>
  <c r="F22" i="12" s="1"/>
  <c r="C18" i="12" s="1"/>
  <c r="M21" i="12"/>
  <c r="M20" i="12" s="1"/>
  <c r="M19" i="12" s="1"/>
  <c r="F17" i="12" s="1"/>
  <c r="M24" i="12"/>
  <c r="M26" i="12"/>
  <c r="M25" i="12" s="1"/>
  <c r="F18" i="12" s="1"/>
  <c r="N18" i="12"/>
  <c r="N17" i="12" s="1"/>
  <c r="N16" i="12" s="1"/>
  <c r="F19" i="12" s="1"/>
  <c r="N20" i="12"/>
  <c r="N19" i="12" s="1"/>
  <c r="F20" i="12" s="1"/>
  <c r="N24" i="12"/>
  <c r="N23" i="12" s="1"/>
  <c r="N22" i="12" s="1"/>
  <c r="N26" i="12"/>
  <c r="N25" i="12" s="1"/>
  <c r="F21" i="12" s="1"/>
  <c r="M23" i="12"/>
  <c r="M22" i="12" s="1"/>
  <c r="M27" i="12"/>
  <c r="C20" i="12" l="1"/>
  <c r="C19" i="12"/>
  <c r="K12" i="12"/>
  <c r="C21" i="12" s="1"/>
  <c r="F23" i="11" l="1"/>
  <c r="C19" i="11"/>
  <c r="E15" i="11"/>
  <c r="E14" i="11"/>
  <c r="C10" i="11"/>
  <c r="C9" i="11"/>
  <c r="E13" i="11" s="1"/>
  <c r="C20" i="11" s="1"/>
  <c r="K8" i="11"/>
  <c r="C8" i="11"/>
  <c r="C7" i="11"/>
  <c r="C22" i="11" l="1"/>
  <c r="C23" i="11"/>
  <c r="C21" i="11"/>
  <c r="O35" i="10" l="1"/>
  <c r="Q35" i="10" s="1"/>
  <c r="N35" i="10"/>
  <c r="Q34" i="10"/>
  <c r="O34" i="10"/>
  <c r="N34" i="10"/>
  <c r="O33" i="10"/>
  <c r="Q33" i="10" s="1"/>
  <c r="N33" i="10"/>
  <c r="Q32" i="10"/>
  <c r="O32" i="10"/>
  <c r="N32" i="10"/>
  <c r="F20" i="10"/>
  <c r="G17" i="10"/>
  <c r="C10" i="10"/>
  <c r="C9" i="10"/>
  <c r="C8" i="10"/>
  <c r="C7" i="10"/>
  <c r="G19" i="10" l="1"/>
  <c r="C19" i="10" s="1"/>
  <c r="C21" i="10" l="1"/>
  <c r="C20" i="10"/>
  <c r="G16" i="10"/>
  <c r="C22" i="10" s="1"/>
  <c r="F11" i="9" l="1"/>
  <c r="C9" i="9"/>
  <c r="C8" i="9"/>
  <c r="C7" i="9"/>
  <c r="F12" i="9" s="1"/>
  <c r="F13" i="9" l="1"/>
  <c r="C17" i="9" s="1"/>
  <c r="C20" i="9" s="1"/>
  <c r="C18" i="9" l="1"/>
  <c r="C19" i="9"/>
  <c r="L23" i="8"/>
  <c r="K23" i="8"/>
  <c r="K22" i="8" s="1"/>
  <c r="J23" i="8"/>
  <c r="I23" i="8"/>
  <c r="L22" i="8"/>
  <c r="K21" i="8" s="1"/>
  <c r="K32" i="8" s="1"/>
  <c r="J22" i="8"/>
  <c r="I22" i="8"/>
  <c r="I21" i="8"/>
  <c r="I32" i="8" s="1"/>
  <c r="L20" i="8"/>
  <c r="L19" i="8" s="1"/>
  <c r="K20" i="8"/>
  <c r="J20" i="8"/>
  <c r="I20" i="8"/>
  <c r="K19" i="8"/>
  <c r="K18" i="8" s="1"/>
  <c r="K31" i="8" s="1"/>
  <c r="J19" i="8"/>
  <c r="I19" i="8"/>
  <c r="I18" i="8"/>
  <c r="I31" i="8" s="1"/>
  <c r="L17" i="8"/>
  <c r="K17" i="8"/>
  <c r="J17" i="8"/>
  <c r="I17" i="8"/>
  <c r="L16" i="8"/>
  <c r="K16" i="8"/>
  <c r="J16" i="8"/>
  <c r="I16" i="8"/>
  <c r="K15" i="8"/>
  <c r="K30" i="8" s="1"/>
  <c r="I15" i="8"/>
  <c r="I30" i="8" s="1"/>
  <c r="L14" i="8"/>
  <c r="K14" i="8"/>
  <c r="J14" i="8"/>
  <c r="I14" i="8"/>
  <c r="L13" i="8"/>
  <c r="K13" i="8"/>
  <c r="K12" i="8" s="1"/>
  <c r="K29" i="8" s="1"/>
  <c r="J13" i="8"/>
  <c r="I13" i="8"/>
  <c r="I12" i="8"/>
  <c r="I29" i="8" s="1"/>
  <c r="C20" i="8" s="1"/>
  <c r="C23" i="8" l="1"/>
  <c r="C21" i="8"/>
  <c r="C22" i="8"/>
  <c r="C35" i="8"/>
  <c r="C36" i="8" l="1"/>
  <c r="C37" i="8"/>
  <c r="F20" i="7" l="1"/>
  <c r="F19" i="7"/>
  <c r="F18" i="7"/>
  <c r="F17" i="7"/>
  <c r="F16" i="7"/>
  <c r="F15" i="7"/>
  <c r="F14" i="7"/>
  <c r="F21" i="7" s="1"/>
  <c r="C17" i="7" s="1"/>
  <c r="K13" i="7"/>
  <c r="C9" i="7"/>
  <c r="C8" i="7"/>
  <c r="C7" i="7"/>
  <c r="C19" i="7" l="1"/>
  <c r="K12" i="7"/>
  <c r="C20" i="7"/>
  <c r="C18" i="7"/>
  <c r="C10" i="6" l="1"/>
  <c r="G12" i="6" s="1"/>
  <c r="C9" i="6"/>
  <c r="C8" i="6"/>
  <c r="G11" i="6" l="1"/>
  <c r="F11" i="6" s="1"/>
  <c r="C15" i="6" s="1"/>
  <c r="C18" i="6" s="1"/>
  <c r="F12" i="6"/>
  <c r="C16" i="6" s="1"/>
  <c r="C17" i="6" l="1"/>
  <c r="N16" i="5" l="1"/>
  <c r="M16" i="5"/>
  <c r="L16" i="5"/>
  <c r="L15" i="5" s="1"/>
  <c r="F16" i="5" s="1"/>
  <c r="F15" i="5" s="1"/>
  <c r="K16" i="5"/>
  <c r="N15" i="5"/>
  <c r="F17" i="5" s="1"/>
  <c r="M15" i="5"/>
  <c r="K15" i="5"/>
  <c r="G15" i="5"/>
  <c r="L11" i="5"/>
  <c r="J11" i="5"/>
  <c r="C10" i="5"/>
  <c r="C9" i="5"/>
  <c r="C8" i="5"/>
  <c r="C7" i="5"/>
  <c r="F20" i="5" l="1"/>
  <c r="H15" i="5" s="1"/>
  <c r="G14" i="5" s="1"/>
  <c r="F14" i="5" l="1"/>
  <c r="C20" i="5" s="1"/>
  <c r="C21" i="5" s="1"/>
  <c r="J10" i="5" l="1"/>
  <c r="C23" i="5"/>
  <c r="L10" i="5"/>
  <c r="C22" i="5" s="1"/>
  <c r="G15" i="4" l="1"/>
  <c r="K13" i="4"/>
  <c r="C9" i="4"/>
  <c r="F18" i="4" s="1"/>
  <c r="C8" i="4"/>
  <c r="C7" i="4"/>
  <c r="F17" i="4" l="1"/>
  <c r="F16" i="4" s="1"/>
  <c r="F21" i="4"/>
  <c r="F20" i="4" s="1"/>
  <c r="F19" i="4" s="1"/>
  <c r="F15" i="4" l="1"/>
  <c r="F22" i="4" s="1"/>
  <c r="H15" i="4" s="1"/>
  <c r="G13" i="4" s="1"/>
  <c r="F13" i="4" s="1"/>
  <c r="F12" i="4" s="1"/>
  <c r="C21" i="4" s="1"/>
  <c r="K12" i="4" s="1"/>
  <c r="C24" i="4" s="1"/>
  <c r="C23" i="4" l="1"/>
  <c r="C22" i="4"/>
</calcChain>
</file>

<file path=xl/connections.xml><?xml version="1.0" encoding="utf-8"?>
<connections xmlns="http://schemas.openxmlformats.org/spreadsheetml/2006/main">
  <connection id="1" name="12345611" type="6" refreshedVersion="3" background="1" saveData="1">
    <textPr codePage="850" sourceFile="C:\Documents and Settings\WinUser\Desktop\123456.txt" thousands="'" tab="0" space="1" consecutive="1">
      <textFields count="4">
        <textField/>
        <textField/>
        <textField/>
        <textField/>
      </textFields>
    </textPr>
  </connection>
  <connection id="2" name="12345613" type="6" refreshedVersion="3" background="1" saveData="1">
    <textPr codePage="850" sourceFile="C:\Documents and Settings\WinUser\Desktop\123456.txt" thousands="'" tab="0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<sst xmlns="http://schemas.openxmlformats.org/spreadsheetml/2006/main" count="10834" uniqueCount="642">
  <si>
    <t>riempire solo le celle color sabbia</t>
  </si>
  <si>
    <t>€/kWh</t>
  </si>
  <si>
    <t>COP</t>
  </si>
  <si>
    <t>Comune</t>
  </si>
  <si>
    <t>Nettuno</t>
  </si>
  <si>
    <t xml:space="preserve">gasolio </t>
  </si>
  <si>
    <t>PR</t>
  </si>
  <si>
    <t>Z</t>
  </si>
  <si>
    <t>GG</t>
  </si>
  <si>
    <t>FS</t>
  </si>
  <si>
    <t>Provincia</t>
  </si>
  <si>
    <t>gas naturale</t>
  </si>
  <si>
    <t>VT</t>
  </si>
  <si>
    <t>E</t>
  </si>
  <si>
    <t>Acquapendente</t>
  </si>
  <si>
    <t>Zona Climatica</t>
  </si>
  <si>
    <t>GPL</t>
  </si>
  <si>
    <t>D</t>
  </si>
  <si>
    <t>Arlena di Castro</t>
  </si>
  <si>
    <t>Gradi Giorno</t>
  </si>
  <si>
    <t>pellets</t>
  </si>
  <si>
    <t>Bagnoregio</t>
  </si>
  <si>
    <t>Combustile attuale</t>
  </si>
  <si>
    <t>Energia elettrica</t>
  </si>
  <si>
    <t>Barbarano Romano</t>
  </si>
  <si>
    <t>Bassano in Teverina</t>
  </si>
  <si>
    <t>Calcolo semplificato del risparmio annuo di energia primaria previsto per un intervento di instalazione di una caldaia a biomassa legnos</t>
  </si>
  <si>
    <t>fabb old</t>
  </si>
  <si>
    <t>co2 old</t>
  </si>
  <si>
    <t>Bassano Romano</t>
  </si>
  <si>
    <t>fabb new</t>
  </si>
  <si>
    <t>co2 new</t>
  </si>
  <si>
    <t>Blera</t>
  </si>
  <si>
    <t>Bolsena</t>
  </si>
  <si>
    <t>Bomarzo</t>
  </si>
  <si>
    <t>CO2 evitata</t>
  </si>
  <si>
    <t>Calcata</t>
  </si>
  <si>
    <t>if</t>
  </si>
  <si>
    <t>Canepina</t>
  </si>
  <si>
    <t>Canino</t>
  </si>
  <si>
    <t>Prestazioni PdC COP</t>
  </si>
  <si>
    <t>Capodimonte</t>
  </si>
  <si>
    <t>Risparmio di energia              kWh/a</t>
  </si>
  <si>
    <t>Capranica</t>
  </si>
  <si>
    <t>Energia primaria risparmiata  tep/a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</si>
  <si>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</si>
  <si>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</si>
  <si>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</si>
  <si>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</si>
  <si>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</si>
  <si>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</si>
  <si>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</si>
  <si>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</si>
  <si>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</si>
  <si>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</si>
  <si>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</si>
  <si>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</si>
  <si>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</si>
  <si>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</si>
  <si>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</si>
  <si>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</si>
  <si>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</si>
  <si>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</si>
  <si>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</si>
  <si>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</si>
  <si>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</si>
  <si>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 Romano</t>
  </si>
  <si>
    <t>Montefiascone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</si>
  <si>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</si>
  <si>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</si>
  <si>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</si>
  <si>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</si>
  <si>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</si>
  <si>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</si>
  <si>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</si>
  <si>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</si>
  <si>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</si>
  <si>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</si>
  <si>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</si>
  <si>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</si>
  <si>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</si>
  <si>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</si>
  <si>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</si>
  <si>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</si>
  <si>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</si>
  <si>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</si>
  <si>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</si>
  <si>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</si>
  <si>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Villa San Giovanni in Tuscia</t>
  </si>
  <si>
    <t>Viterbo</t>
  </si>
  <si>
    <t>Vitorchiano</t>
  </si>
  <si>
    <t>RI</t>
  </si>
  <si>
    <t>Accumoli</t>
  </si>
  <si>
    <t>F</t>
  </si>
  <si>
    <t>Amatrice</t>
  </si>
  <si>
    <t>Antrodoco</t>
  </si>
  <si>
    <t>Ascrea</t>
  </si>
  <si>
    <t>Belmonte in Sabina</t>
  </si>
  <si>
    <t>Borbona</t>
  </si>
  <si>
    <t>Borgo Velino</t>
  </si>
  <si>
    <t>Borgorose</t>
  </si>
  <si>
    <t>Cantalice</t>
  </si>
  <si>
    <t>Cantalupo in Sabina</t>
  </si>
  <si>
    <t>Casaprota</t>
  </si>
  <si>
    <t>Casperia</t>
  </si>
  <si>
    <t>Castel di Tora</t>
  </si>
  <si>
    <t>Castel Sant'Angelo</t>
  </si>
  <si>
    <t>Castelnuovo di Farfa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</si>
  <si>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</si>
  <si>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</si>
  <si>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</si>
  <si>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</si>
  <si>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</si>
  <si>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</si>
  <si>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</si>
  <si>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</si>
  <si>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</si>
  <si>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</si>
  <si>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</si>
  <si>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</si>
  <si>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</si>
  <si>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</si>
  <si>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</si>
  <si>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</si>
  <si>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</si>
  <si>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</si>
  <si>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</si>
  <si>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</si>
  <si>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</si>
  <si>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</si>
  <si>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</si>
  <si>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</si>
  <si>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 San Giovanni in Sabina</t>
  </si>
  <si>
    <t>Montebuono</t>
  </si>
  <si>
    <t>Monteleone Sabino</t>
  </si>
  <si>
    <t>Montenero Sabino</t>
  </si>
  <si>
    <t>Montopoli di Sabina</t>
  </si>
  <si>
    <t>Morro Reatino</t>
  </si>
  <si>
    <t>Nespolo</t>
  </si>
  <si>
    <t>Orvinio</t>
  </si>
  <si>
    <t>Paganico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</si>
  <si>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</si>
  <si>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</si>
  <si>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</si>
  <si>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</si>
  <si>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</si>
  <si>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</si>
  <si>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</si>
  <si>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</si>
  <si>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</si>
  <si>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Sabino</t>
  </si>
  <si>
    <t>Rieti</t>
  </si>
  <si>
    <t>Rivodutri</t>
  </si>
  <si>
    <t>Rocca Sinibalda</t>
  </si>
  <si>
    <t>Roccantica</t>
  </si>
  <si>
    <t>Salisano</t>
  </si>
  <si>
    <t>Scandriglia</t>
  </si>
  <si>
    <t>Selci</t>
  </si>
  <si>
    <t>Stimigliano</t>
  </si>
  <si>
    <t>Tarano</t>
  </si>
  <si>
    <t>Toffia</t>
  </si>
  <si>
    <t>Torri in Sabina</t>
  </si>
  <si>
    <t>Torricella in Sabina</t>
  </si>
  <si>
    <t>Turania</t>
  </si>
  <si>
    <t>Vacone</t>
  </si>
  <si>
    <t>Varco Sabino</t>
  </si>
  <si>
    <t>RM</t>
  </si>
  <si>
    <t>Affile</t>
  </si>
  <si>
    <t>Agosta</t>
  </si>
  <si>
    <t>Albano Laziale</t>
  </si>
  <si>
    <t>Allumiere</t>
  </si>
  <si>
    <t>Anguillara Sabazia</t>
  </si>
  <si>
    <t>Anticoli Corrado</t>
  </si>
  <si>
    <t>C</t>
  </si>
  <si>
    <t>Anzio</t>
  </si>
  <si>
    <t>Arcinazzo Romano</t>
  </si>
  <si>
    <t>Ardea</t>
  </si>
  <si>
    <t>Ariccia</t>
  </si>
  <si>
    <t>Arsoli</t>
  </si>
  <si>
    <t>Artena</t>
  </si>
  <si>
    <t>Bellegra</t>
  </si>
  <si>
    <t>Boville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</si>
  <si>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</si>
  <si>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</si>
  <si>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</si>
  <si>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</si>
  <si>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</si>
  <si>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</si>
  <si>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</si>
  <si>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</si>
  <si>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</si>
  <si>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</si>
  <si>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</si>
  <si>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 San Pietro Romano</t>
  </si>
  <si>
    <t>Castel Nuovo di Porto</t>
  </si>
  <si>
    <t>Cave</t>
  </si>
  <si>
    <t>Cerreto Laziale</t>
  </si>
  <si>
    <t>Cervara di Roma</t>
  </si>
  <si>
    <t>Cerveteri</t>
  </si>
  <si>
    <t>Ciampino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</si>
  <si>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</si>
  <si>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</si>
  <si>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</si>
  <si>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</si>
  <si>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</si>
  <si>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</si>
  <si>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</si>
  <si>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</si>
  <si>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Fiumicino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</si>
  <si>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</si>
  <si>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</si>
  <si>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</si>
  <si>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</si>
  <si>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</si>
  <si>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</si>
  <si>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</si>
  <si>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</si>
  <si>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</si>
  <si>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</si>
  <si>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</si>
  <si>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</si>
  <si>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Ladispoli</t>
  </si>
  <si>
    <t>Lanuvio</t>
  </si>
  <si>
    <t>Lariano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</si>
  <si>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</si>
  <si>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</si>
  <si>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</si>
  <si>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</si>
  <si>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</si>
  <si>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</si>
  <si>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</si>
  <si>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</si>
  <si>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</si>
  <si>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Porzio Catone</t>
  </si>
  <si>
    <t>Montecompatri</t>
  </si>
  <si>
    <t>Monteflavio</t>
  </si>
  <si>
    <t>Montelanico</t>
  </si>
  <si>
    <t>Montelibretti</t>
  </si>
  <si>
    <t>Monterotondo</t>
  </si>
  <si>
    <t>Montorio Romano</t>
  </si>
  <si>
    <t>Moricone</t>
  </si>
  <si>
    <t>Morlupo</t>
  </si>
  <si>
    <t>Nazzano</t>
  </si>
  <si>
    <t>Nemi</t>
  </si>
  <si>
    <t>Nerola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</si>
  <si>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</si>
  <si>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</si>
  <si>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</si>
  <si>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</si>
  <si>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</si>
  <si>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</si>
  <si>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</si>
  <si>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</si>
  <si>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</si>
  <si>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</si>
  <si>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</si>
  <si>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</si>
  <si>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</si>
  <si>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</si>
  <si>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 Priora</t>
  </si>
  <si>
    <t>Rocca Santo Stefano</t>
  </si>
  <si>
    <t>Roccagiovine</t>
  </si>
  <si>
    <t>Roiate</t>
  </si>
  <si>
    <t>Roma</t>
  </si>
  <si>
    <t>Roviano</t>
  </si>
  <si>
    <t>Sacrofano</t>
  </si>
  <si>
    <t>Sambuci</t>
  </si>
  <si>
    <t>San Cesareo</t>
  </si>
  <si>
    <t>San Gregorio da Sassola</t>
  </si>
  <si>
    <t>San Polo dei Cavalieri</t>
  </si>
  <si>
    <t>San Vito Romano</t>
  </si>
  <si>
    <t>Sant'Angelo Romano</t>
  </si>
  <si>
    <t>Sant'Oreste</t>
  </si>
  <si>
    <t>Santa Marinella</t>
  </si>
  <si>
    <t>Saracinesco</t>
  </si>
  <si>
    <t>Segni</t>
  </si>
  <si>
    <t>Subiaco</t>
  </si>
  <si>
    <t>Tivoli</t>
  </si>
  <si>
    <t>Tolfa</t>
  </si>
  <si>
    <t>Torrita Tiberina</t>
  </si>
  <si>
    <t>16O5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</si>
  <si>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</si>
  <si>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</si>
  <si>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</si>
  <si>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</si>
  <si>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</si>
  <si>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</si>
  <si>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</si>
  <si>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</si>
  <si>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LT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</si>
  <si>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</si>
  <si>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</si>
  <si>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</si>
  <si>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</si>
  <si>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</si>
  <si>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</si>
  <si>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</si>
  <si>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</si>
  <si>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</si>
  <si>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</si>
  <si>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</si>
  <si>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</si>
  <si>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</si>
  <si>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</si>
  <si>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</si>
  <si>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</si>
  <si>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</si>
  <si>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</si>
  <si>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</si>
  <si>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</si>
  <si>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 Massima</t>
  </si>
  <si>
    <t>Roccagorga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</si>
  <si>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</si>
  <si>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</si>
  <si>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</si>
  <si>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</si>
  <si>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</si>
  <si>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</si>
  <si>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</si>
  <si>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</si>
  <si>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</si>
  <si>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</si>
  <si>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</si>
  <si>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FR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</si>
  <si>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</si>
  <si>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</si>
  <si>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</si>
  <si>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</si>
  <si>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</si>
  <si>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</si>
  <si>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</si>
  <si>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</si>
  <si>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</si>
  <si>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</si>
  <si>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</si>
  <si>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</si>
  <si>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18O4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</si>
  <si>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</si>
  <si>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</si>
  <si>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</si>
  <si>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</si>
  <si>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</si>
  <si>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</si>
  <si>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</si>
  <si>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</si>
  <si>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</si>
  <si>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 dei Volsci</t>
  </si>
  <si>
    <t>Castrocielo</t>
  </si>
  <si>
    <t>Ceccano</t>
  </si>
  <si>
    <t>Ceprano</t>
  </si>
  <si>
    <t>Cervaro</t>
  </si>
  <si>
    <t>Colfelice</t>
  </si>
  <si>
    <t>Colle San Magno</t>
  </si>
  <si>
    <t>Collepardo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</si>
  <si>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</si>
  <si>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</si>
  <si>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</si>
  <si>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</si>
  <si>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</si>
  <si>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</si>
  <si>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</si>
  <si>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</si>
  <si>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</si>
  <si>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</si>
  <si>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</si>
  <si>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</si>
  <si>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</si>
  <si>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</si>
  <si>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</si>
  <si>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</si>
  <si>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</si>
  <si>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</si>
  <si>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</si>
  <si>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</si>
  <si>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</si>
  <si>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</si>
  <si>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</si>
  <si>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</si>
  <si>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</si>
  <si>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</si>
  <si>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</si>
  <si>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</si>
  <si>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</si>
  <si>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</si>
  <si>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</si>
  <si>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</si>
  <si>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</si>
  <si>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</si>
  <si>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</si>
  <si>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 Vittore del Lazio</t>
  </si>
  <si>
    <t>Sant'Ambrogio sul Garigliano</t>
  </si>
  <si>
    <t>Sant'Andrea del Garigliano</t>
  </si>
  <si>
    <t>Sant'Apollinare</t>
  </si>
  <si>
    <t>Sant'Elia Fiumerapido</t>
  </si>
  <si>
    <t>Santopadre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</si>
  <si>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</si>
  <si>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</si>
  <si>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</si>
  <si>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</si>
  <si>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</si>
  <si>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</si>
  <si>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</si>
  <si>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</si>
  <si>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</si>
  <si>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</si>
  <si>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</si>
  <si>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</si>
  <si>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</si>
  <si>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</si>
  <si>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</si>
  <si>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</si>
  <si>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</si>
  <si>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</si>
  <si>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</si>
  <si>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</si>
  <si>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</si>
  <si>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nettuno</t>
  </si>
  <si>
    <t>solo riscaldamento</t>
  </si>
  <si>
    <t>1-3 piani</t>
  </si>
  <si>
    <t>solo acs</t>
  </si>
  <si>
    <t>oltre 3 piani</t>
  </si>
  <si>
    <t>riscaldamento e acs</t>
  </si>
  <si>
    <t>Combustile/alimentazione attuale</t>
  </si>
  <si>
    <t>Edificio</t>
  </si>
  <si>
    <t>Riscald</t>
  </si>
  <si>
    <t>Superficie riscaldata</t>
  </si>
  <si>
    <t>&gt; 3piani</t>
  </si>
  <si>
    <t>Risparmio economico                         €</t>
  </si>
  <si>
    <t>Emissioni di CO2  evitate                    t</t>
  </si>
  <si>
    <t>Risp risc</t>
  </si>
  <si>
    <t>Il risparmio calcolato è relativo al solo uso riscaldamento. Se la Pdc verrà utilizzata anche per l'uso estivo o per la produzione di ACS i benefici saranno maggiori</t>
  </si>
  <si>
    <t>Risparmio solo Riscaldamento kWh/m2 y</t>
  </si>
  <si>
    <t>COP 3,0</t>
  </si>
  <si>
    <t>900-1400</t>
  </si>
  <si>
    <t>1400-2100</t>
  </si>
  <si>
    <t>2100-3000</t>
  </si>
  <si>
    <t>&gt;3000</t>
  </si>
  <si>
    <t>&lt;0,5</t>
  </si>
  <si>
    <t>=&gt;0,5</t>
  </si>
  <si>
    <t>COP 3,5</t>
  </si>
  <si>
    <t>COP 4,0</t>
  </si>
  <si>
    <t>COP 4,5</t>
  </si>
  <si>
    <t>strutture ricettive</t>
  </si>
  <si>
    <t xml:space="preserve">impianto senza </t>
  </si>
  <si>
    <t>aziende agricole</t>
  </si>
  <si>
    <t xml:space="preserve">impianto con </t>
  </si>
  <si>
    <t>impianti sportivi</t>
  </si>
  <si>
    <t>uffici</t>
  </si>
  <si>
    <t>industria</t>
  </si>
  <si>
    <t>Calcolo semplificato del risparmio annuo di energia primaria previsto per un intervento di instalazione di una caldaia a biomassa legnosa</t>
  </si>
  <si>
    <t>Risp tot</t>
  </si>
  <si>
    <t xml:space="preserve">Utilizzo </t>
  </si>
  <si>
    <t>Settore intervento</t>
  </si>
  <si>
    <t>Utilizzo</t>
  </si>
  <si>
    <t>Integrazione</t>
  </si>
  <si>
    <t>Fabbisogno giornaliero di acqua calda a 50°C                                    l</t>
  </si>
  <si>
    <t>Riscaldamento kWh/m2 y</t>
  </si>
  <si>
    <t>bruciatore atmosferico ultimo piano</t>
  </si>
  <si>
    <t>periodo</t>
  </si>
  <si>
    <t>bruciatore atmosferico in basso</t>
  </si>
  <si>
    <t>bruciatore ad aria soffiata</t>
  </si>
  <si>
    <t>caldaia autonoma</t>
  </si>
  <si>
    <t>Durata periodo riscaldamento</t>
  </si>
  <si>
    <t>Risparmio</t>
  </si>
  <si>
    <t>Calcolo semplificato del risparmio annuo di energia primaria previsto per un intervento di installazione di una caldaia a condensazione</t>
  </si>
  <si>
    <t>br ult p</t>
  </si>
  <si>
    <t>br basso</t>
  </si>
  <si>
    <t>soff</t>
  </si>
  <si>
    <t>aut</t>
  </si>
  <si>
    <t>Anno installazione caldaia esistente</t>
  </si>
  <si>
    <t>cald ult p</t>
  </si>
  <si>
    <t>anno</t>
  </si>
  <si>
    <t>&lt;1996</t>
  </si>
  <si>
    <t>cald bass</t>
  </si>
  <si>
    <t>&gt;1996</t>
  </si>
  <si>
    <t>Tipologia caldaia</t>
  </si>
  <si>
    <t>Potenza termica nominale             kW</t>
  </si>
  <si>
    <t>Fabbisogno giornaliero di acqua calda a 50°C                                          l</t>
  </si>
  <si>
    <t>rendimento condensazione</t>
  </si>
  <si>
    <t>Emissioni di CO2  evitate                t/a</t>
  </si>
  <si>
    <t>Rendimento di generazione</t>
  </si>
  <si>
    <t>ult piano</t>
  </si>
  <si>
    <t>primo piano</t>
  </si>
  <si>
    <t>&lt;1995</t>
  </si>
  <si>
    <t>&gt;1995</t>
  </si>
  <si>
    <t>Fascia solare</t>
  </si>
  <si>
    <t>risparmio kWh/kW</t>
  </si>
  <si>
    <t>risparmio tep/kW</t>
  </si>
  <si>
    <t>Potenza frigorifera nominale        kW</t>
  </si>
  <si>
    <t>kWh</t>
  </si>
  <si>
    <t>Emissioni di CO2  evitate                 t/a</t>
  </si>
  <si>
    <t>tep</t>
  </si>
  <si>
    <t>Calcolo semplificato del risparmio annuo di energia primaria previsto per un intervento di installazione di Pompe di calore caldo/freddo</t>
  </si>
  <si>
    <t>Calcolo semplificato del risparmio annuo di energia primaria previsto per un intervento di siostituzione lamdade con apparecchi a LED nell'ipotesi di garantire lo stesso livello di illuminazione, secondo quanto indicato al punto 5 della scheda</t>
  </si>
  <si>
    <t>JM ioduri metallici</t>
  </si>
  <si>
    <t xml:space="preserve">Fluorescenti 18W </t>
  </si>
  <si>
    <t>&lt; 100lm/W</t>
  </si>
  <si>
    <t>SAP sodio alta pressione</t>
  </si>
  <si>
    <t>Fluorescenti 36W</t>
  </si>
  <si>
    <t>&gt; 100lm/W</t>
  </si>
  <si>
    <t>Fluorescenti</t>
  </si>
  <si>
    <t>Fluorescenti 58W</t>
  </si>
  <si>
    <t>Settore attività commercio e industria</t>
  </si>
  <si>
    <t>Tipo lampada  esistente          potenza W            ore funz. anno           numero</t>
  </si>
  <si>
    <t>Tipo lampada  LED                    potenza W             efficienza LED           numero</t>
  </si>
  <si>
    <t>Risp1</t>
  </si>
  <si>
    <t>Risp2</t>
  </si>
  <si>
    <t>Risp3</t>
  </si>
  <si>
    <t>costo energia elettrica al netto IVA                                                             €/kWh</t>
  </si>
  <si>
    <t>Risparmio di energia                                                                                        kWh/a</t>
  </si>
  <si>
    <t>Energia primaria risparmiata                                                                          tep/a</t>
  </si>
  <si>
    <t>Risp4</t>
  </si>
  <si>
    <t>Risparmio economico                                                                                           €/a</t>
  </si>
  <si>
    <t>Emissioni di CO2  evitate                                                                                      t/a</t>
  </si>
  <si>
    <t>comm/ind</t>
  </si>
  <si>
    <t>&lt;100lm/W</t>
  </si>
  <si>
    <t>&gt;100lm/W</t>
  </si>
  <si>
    <t>uffici/altri</t>
  </si>
  <si>
    <r>
      <t>Settore attività uffici, ristoranti, alberghi/pensioni, ospedali/case di cura, centri sportivi</t>
    </r>
    <r>
      <rPr>
        <vertAlign val="superscript"/>
        <sz val="14"/>
        <color theme="1"/>
        <rFont val="Calibri"/>
        <family val="2"/>
        <scheme val="minor"/>
      </rPr>
      <t xml:space="preserve"> (1)</t>
    </r>
  </si>
  <si>
    <t>JM</t>
  </si>
  <si>
    <t>18W</t>
  </si>
  <si>
    <t>SAP</t>
  </si>
  <si>
    <t>36W</t>
  </si>
  <si>
    <t>Fluo</t>
  </si>
  <si>
    <t>58W</t>
  </si>
  <si>
    <t>Tipo lampada  esistente          potenza W            ore funz. anno          numero</t>
  </si>
  <si>
    <t>Risparmio economico                                                                                          €/a</t>
  </si>
  <si>
    <t>Emissioni di CO2  evitate                                                                                     t/a</t>
  </si>
  <si>
    <r>
      <rPr>
        <vertAlign val="superscript"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Per la stima del risparmio  sono state considerate lampade fluorescenti tubolari T8 con reattore ferromagnetico. In caso di sostituzione di lampade tubolari T5, o di lampade alimentate con reattore elettronico il risparmio si riduce.</t>
    </r>
  </si>
  <si>
    <t>gaeta</t>
  </si>
  <si>
    <t>costo EE</t>
  </si>
  <si>
    <t xml:space="preserve">verticali </t>
  </si>
  <si>
    <t>inclinati max 70°</t>
  </si>
  <si>
    <t>orizzontali</t>
  </si>
  <si>
    <t>Calcolo semplificato del risparmio annuo di energia primaria previsto per un intervento di installazione di un impianto fotovoltaico autoconsumo al 100%</t>
  </si>
  <si>
    <t>coeff k</t>
  </si>
  <si>
    <t>ORE eq</t>
  </si>
  <si>
    <t xml:space="preserve">risparmio </t>
  </si>
  <si>
    <t>Potenza di picco                                             kW</t>
  </si>
  <si>
    <t>Inclinazione pannelli</t>
  </si>
  <si>
    <t>costo energia elettrica al netto IVA   €/kWh</t>
  </si>
  <si>
    <t>Risparmio di energia                              kWh/a</t>
  </si>
  <si>
    <t>Energia primaria risparmiata                 tep/a</t>
  </si>
  <si>
    <t>Risparmio economico                                 €/a</t>
  </si>
  <si>
    <t>Emissioni di CO2  evitate                            t/a</t>
  </si>
  <si>
    <t>viterbo</t>
  </si>
  <si>
    <t>boiler elettrico</t>
  </si>
  <si>
    <t>piani</t>
  </si>
  <si>
    <t>gas,gasolio</t>
  </si>
  <si>
    <t>sottovuoto</t>
  </si>
  <si>
    <t>Calcolo semplificato del risparmio annuo di energia primaria previsto per un intervento di instalazione di un impianto solare termico</t>
  </si>
  <si>
    <t>Tipologia collettore solare</t>
  </si>
  <si>
    <t>Impianto integrato o sostituito dal solare</t>
  </si>
  <si>
    <t>Fonte energetica integrata o sostituita</t>
  </si>
  <si>
    <t>Superficie installata                                        m2</t>
  </si>
  <si>
    <t>Risparmio di energia                               kWh/a</t>
  </si>
  <si>
    <t>risparmio unitario m2</t>
  </si>
  <si>
    <t>Energia primaria risparmiata                  tep/a</t>
  </si>
  <si>
    <t>conv in tep</t>
  </si>
  <si>
    <t>Risparmio economico                                  €/a</t>
  </si>
  <si>
    <t>Emissioni di CO2  evitate                              t/a</t>
  </si>
  <si>
    <t>fs</t>
  </si>
  <si>
    <t>gas, gasolio</t>
  </si>
  <si>
    <t>Riempire solo le celle color sabbia</t>
  </si>
  <si>
    <t>commerciale</t>
  </si>
  <si>
    <t>strutture ricettive/sanitarie</t>
  </si>
  <si>
    <t>Calcolo semplificato del risparmio annuo di energia primaria previsto per un intervento di sostituzione infissi</t>
  </si>
  <si>
    <t>costo combustibile</t>
  </si>
  <si>
    <t>Tipologia edificio</t>
  </si>
  <si>
    <t>Emissioni CO2</t>
  </si>
  <si>
    <t>Superficie infissi sostituiti</t>
  </si>
  <si>
    <r>
      <t>Trasmittanza ante operam</t>
    </r>
    <r>
      <rPr>
        <vertAlign val="superscript"/>
        <sz val="14"/>
        <color theme="1"/>
        <rFont val="Calibri"/>
        <family val="2"/>
        <scheme val="minor"/>
      </rPr>
      <t xml:space="preserve"> (1) </t>
    </r>
    <r>
      <rPr>
        <sz val="14"/>
        <color theme="1"/>
        <rFont val="Calibri"/>
        <family val="2"/>
        <scheme val="minor"/>
      </rPr>
      <t xml:space="preserve">            Uw ante=</t>
    </r>
  </si>
  <si>
    <t>Trasmittanza post operam                 Uw post=</t>
  </si>
  <si>
    <t>Differenza di trasmittanza termica              ∆U =</t>
  </si>
  <si>
    <t>Risparmio di energia                                  kWh/a</t>
  </si>
  <si>
    <t>Energia primaria risparmiata                     tep/a</t>
  </si>
  <si>
    <t>Risparmio economico                                         €</t>
  </si>
  <si>
    <t>Emissioni di CO2  evitate                                    t</t>
  </si>
  <si>
    <t>tep risp</t>
  </si>
  <si>
    <r>
      <rPr>
        <vertAlign val="superscript"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Calcolare Uw ante mediante il foglio di calcolo Uw ante</t>
    </r>
  </si>
  <si>
    <t>latina</t>
  </si>
  <si>
    <t>rieti</t>
  </si>
  <si>
    <t>Calcolo semplificato del risparmio annuo di energia primaria previsto per un intervento di instalazione di una pompa di calore con potenza inf 12kW</t>
  </si>
  <si>
    <t>1-3piani</t>
  </si>
  <si>
    <t>&gt;3piani</t>
  </si>
  <si>
    <t>cop4,5</t>
  </si>
  <si>
    <t>cop4,0</t>
  </si>
  <si>
    <t>cop3,5</t>
  </si>
  <si>
    <t>cop3,0</t>
  </si>
  <si>
    <t>Calcolo semplificato del risparmio annuo di energia primaria previsto per un intervento di instalazione di una pompa di calore con potenza sup 12kW</t>
  </si>
  <si>
    <t xml:space="preserve">idroelettrico ad acqua fluente </t>
  </si>
  <si>
    <t>idroelettrico a bacino o a serbatoio</t>
  </si>
  <si>
    <t>eolico on shore</t>
  </si>
  <si>
    <t xml:space="preserve">Calcolo semplificato del risparmio annuo di energia primaria previsto per un intervento di realizzazione impianto idroelettrico od eolico </t>
  </si>
  <si>
    <t>Tariffa Onnicomprensiva</t>
  </si>
  <si>
    <t>Scambio Sul Posto</t>
  </si>
  <si>
    <t>Ritiro Dedicato</t>
  </si>
  <si>
    <t>Tipologia impianto</t>
  </si>
  <si>
    <t>TO</t>
  </si>
  <si>
    <t>SSP</t>
  </si>
  <si>
    <t>RID</t>
  </si>
  <si>
    <t>Potenza nominale                                                                                       kW</t>
  </si>
  <si>
    <t>idro &lt;20kW</t>
  </si>
  <si>
    <t>en immessa-riprelevata</t>
  </si>
  <si>
    <t>Modalità cessione energia</t>
  </si>
  <si>
    <t>idro&lt;500kW</t>
  </si>
  <si>
    <t>eccedenza</t>
  </si>
  <si>
    <t>Produzione annua stimata                                                                kWh/a</t>
  </si>
  <si>
    <t>idrobacino/serb</t>
  </si>
  <si>
    <t>misto</t>
  </si>
  <si>
    <t>Consumo annuo energia elettrica                                                   kWh/a</t>
  </si>
  <si>
    <t>Quota  autoconsumo diretto  e non immesso in rete                        %</t>
  </si>
  <si>
    <t>eolico&lt;20kW</t>
  </si>
  <si>
    <t>Energia  autoconsumata direttamente e non imessa in rete   kWh/a</t>
  </si>
  <si>
    <t>eolico&lt;200kW</t>
  </si>
  <si>
    <t>Consumo annuo energia elettrica  al netto autoconsumo       kWh/a</t>
  </si>
  <si>
    <t>Energia ceduta in rete                                                                         kWh/a</t>
  </si>
  <si>
    <t>Costo medio energia elettrica bolletta                                          €/kWh</t>
  </si>
  <si>
    <t>Prezzo energia ceduta in rete                                                          €/kWh</t>
  </si>
  <si>
    <t>Risparmio economico                                                                              €/a</t>
  </si>
  <si>
    <t>Ricavi da vendita EE                                                                                  €/a</t>
  </si>
  <si>
    <t>calcolo TO</t>
  </si>
  <si>
    <t>Beneficio economico lordo annuo                                                       €/a</t>
  </si>
  <si>
    <t>calcolo SSP</t>
  </si>
  <si>
    <t>Costi di gestione annui                                                                            €/a</t>
  </si>
  <si>
    <t>Margine operativo lordo annuo                                                           €/a</t>
  </si>
  <si>
    <t>Importo investimento (€)</t>
  </si>
  <si>
    <t>calcolo RID</t>
  </si>
  <si>
    <t>Prestito Smart Energy Fund (€)</t>
  </si>
  <si>
    <t>Altri prestiti bancari (€)</t>
  </si>
  <si>
    <t>durata (anni)</t>
  </si>
  <si>
    <t>tasso di interesse annuo (%)</t>
  </si>
  <si>
    <t>Mezzi propri / equity (€)</t>
  </si>
  <si>
    <t>Servizio annuo del debito (Euro)</t>
  </si>
  <si>
    <t>Beneficio economico netto annuo (€/a)</t>
  </si>
  <si>
    <t>Energia primaria risparmiata                                                               tep/a</t>
  </si>
  <si>
    <t>Emissioni di CO2  evitate                                                                           t/a</t>
  </si>
  <si>
    <t>La Tariffa Onnicomprensiva (TO) è alternativa allo Scambio Sul Posto (SSP) e al Ritiro Dedicato (RID).</t>
  </si>
  <si>
    <t>Nel regime SSP e RID vi può essere una quota di autoconsumo. Si è ipotizzato che laddove vi sia una quota di autoconsumo si opti per l'opzione di SSP perché consente l'iutilizzo in forma differita. Di conseguenza si è ipotizzata assenza di autoconsumo in regime  RID.</t>
  </si>
  <si>
    <t>Anche in caso di regime TO si è ipotizzata l'intera produizione immessa in rete in quanto si ottiene una valorizzazione maggiore.</t>
  </si>
  <si>
    <t>L'energia elettrica autoconsumata direttamente, senza essere immessa in rete, è stata valorizzata al costo medio del kWh da bolletta.</t>
  </si>
  <si>
    <t>Per avere una stima più attendibile della producibilità annua dell'impianto idraulico si considerino i diversi regimi di portata stagionali. Analogamente per un impianto di generazione eolica si faccia riferimento alla distribuzione annuale della velocità del vento del sito di localizzazione dell'impianto.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</si>
</sst>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;;;"/>
    <numFmt numFmtId="165" formatCode="0.0"/>
    <numFmt numFmtId="166" formatCode="0.000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theme="0"/>
      </left>
      <right/>
      <top style="medium">
        <color auto="1"/>
      </top>
      <bottom style="thick">
        <color theme="0"/>
      </bottom>
      <diagonal/>
    </border>
    <border>
      <left/>
      <right style="medium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/>
      <top style="thick">
        <color theme="0"/>
      </top>
      <bottom style="medium">
        <color auto="1"/>
      </bottom>
      <diagonal/>
    </border>
    <border>
      <left/>
      <right style="medium">
        <color auto="1"/>
      </right>
      <top style="thick">
        <color theme="0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auto="1"/>
      </bottom>
      <diagonal/>
    </border>
    <border>
      <left/>
      <right/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 style="medium">
        <color auto="1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auto="1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1" fillId="0" borderId="0" xfId="0" applyNumberFormat="1" applyFont="1"/>
    <xf numFmtId="164" fontId="1" fillId="0" borderId="0" xfId="0" applyNumberFormat="1" applyFont="1"/>
    <xf numFmtId="0" fontId="2" fillId="2" borderId="1" xfId="0" applyFont="1" applyFill="1" applyBorder="1"/>
    <xf numFmtId="0" fontId="1" fillId="3" borderId="2" xfId="0" applyFont="1" applyFill="1" applyBorder="1"/>
    <xf numFmtId="164" fontId="1" fillId="0" borderId="0" xfId="0" applyNumberFormat="1" applyFont="1" applyAlignment="1">
      <alignment horizontal="center"/>
    </xf>
    <xf numFmtId="0" fontId="1" fillId="3" borderId="5" xfId="0" applyFont="1" applyFill="1" applyBorder="1"/>
    <xf numFmtId="0" fontId="1" fillId="3" borderId="8" xfId="0" applyFont="1" applyFill="1" applyBorder="1"/>
    <xf numFmtId="164" fontId="1" fillId="0" borderId="0" xfId="0" applyNumberFormat="1" applyFont="1" applyAlignment="1">
      <alignment horizontal="right"/>
    </xf>
    <xf numFmtId="0" fontId="1" fillId="3" borderId="21" xfId="0" applyFont="1" applyFill="1" applyBorder="1"/>
    <xf numFmtId="0" fontId="1" fillId="4" borderId="22" xfId="0" applyFont="1" applyFill="1" applyBorder="1" applyAlignment="1"/>
    <xf numFmtId="0" fontId="1" fillId="3" borderId="21" xfId="0" applyFont="1" applyFill="1" applyBorder="1" applyAlignment="1">
      <alignment wrapText="1"/>
    </xf>
    <xf numFmtId="0" fontId="1" fillId="4" borderId="24" xfId="0" applyFont="1" applyFill="1" applyBorder="1"/>
    <xf numFmtId="0" fontId="1" fillId="3" borderId="25" xfId="0" applyFont="1" applyFill="1" applyBorder="1"/>
    <xf numFmtId="164" fontId="1" fillId="0" borderId="0" xfId="0" applyNumberFormat="1" applyFont="1" applyBorder="1"/>
    <xf numFmtId="1" fontId="1" fillId="3" borderId="24" xfId="0" applyNumberFormat="1" applyFont="1" applyFill="1" applyBorder="1"/>
    <xf numFmtId="2" fontId="1" fillId="3" borderId="24" xfId="0" applyNumberFormat="1" applyFont="1" applyFill="1" applyBorder="1"/>
    <xf numFmtId="0" fontId="1" fillId="3" borderId="26" xfId="0" applyFont="1" applyFill="1" applyBorder="1"/>
    <xf numFmtId="165" fontId="1" fillId="3" borderId="27" xfId="0" applyNumberFormat="1" applyFont="1" applyFill="1" applyBorder="1"/>
    <xf numFmtId="0" fontId="1" fillId="3" borderId="28" xfId="0" applyFont="1" applyFill="1" applyBorder="1"/>
    <xf numFmtId="164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3" borderId="24" xfId="0" applyFont="1" applyFill="1" applyBorder="1"/>
    <xf numFmtId="0" fontId="1" fillId="2" borderId="0" xfId="0" applyFont="1" applyFill="1"/>
    <xf numFmtId="0" fontId="1" fillId="3" borderId="38" xfId="0" applyFont="1" applyFill="1" applyBorder="1"/>
    <xf numFmtId="0" fontId="1" fillId="4" borderId="24" xfId="0" applyFont="1" applyFill="1" applyBorder="1" applyAlignment="1">
      <alignment horizontal="right" vertical="center"/>
    </xf>
    <xf numFmtId="0" fontId="1" fillId="3" borderId="41" xfId="0" applyFont="1" applyFill="1" applyBorder="1"/>
    <xf numFmtId="0" fontId="1" fillId="3" borderId="14" xfId="0" applyFont="1" applyFill="1" applyBorder="1"/>
    <xf numFmtId="166" fontId="1" fillId="3" borderId="24" xfId="0" applyNumberFormat="1" applyFont="1" applyFill="1" applyBorder="1"/>
    <xf numFmtId="2" fontId="1" fillId="3" borderId="27" xfId="0" applyNumberFormat="1" applyFont="1" applyFill="1" applyBorder="1"/>
    <xf numFmtId="164" fontId="1" fillId="0" borderId="0" xfId="0" applyNumberFormat="1" applyFont="1" applyAlignment="1">
      <alignment horizontal="center"/>
    </xf>
    <xf numFmtId="0" fontId="1" fillId="4" borderId="23" xfId="0" applyFont="1" applyFill="1" applyBorder="1" applyAlignment="1">
      <alignment horizontal="center"/>
    </xf>
    <xf numFmtId="164" fontId="0" fillId="0" borderId="0" xfId="0" applyNumberFormat="1"/>
    <xf numFmtId="0" fontId="1" fillId="4" borderId="45" xfId="0" applyFont="1" applyFill="1" applyBorder="1" applyAlignment="1">
      <alignment horizontal="center"/>
    </xf>
    <xf numFmtId="0" fontId="1" fillId="3" borderId="22" xfId="0" applyFont="1" applyFill="1" applyBorder="1" applyAlignment="1"/>
    <xf numFmtId="0" fontId="1" fillId="3" borderId="17" xfId="0" applyFont="1" applyFill="1" applyBorder="1"/>
    <xf numFmtId="165" fontId="1" fillId="3" borderId="18" xfId="0" applyNumberFormat="1" applyFont="1" applyFill="1" applyBorder="1"/>
    <xf numFmtId="165" fontId="1" fillId="3" borderId="0" xfId="0" applyNumberFormat="1" applyFont="1" applyFill="1" applyBorder="1"/>
    <xf numFmtId="0" fontId="1" fillId="3" borderId="19" xfId="0" applyFont="1" applyFill="1" applyBorder="1"/>
    <xf numFmtId="0" fontId="1" fillId="3" borderId="6" xfId="0" applyFont="1" applyFill="1" applyBorder="1" applyAlignment="1"/>
    <xf numFmtId="0" fontId="1" fillId="3" borderId="7" xfId="0" applyFont="1" applyFill="1" applyBorder="1" applyAlignment="1"/>
    <xf numFmtId="164" fontId="1" fillId="0" borderId="0" xfId="0" applyNumberFormat="1" applyFont="1" applyAlignment="1"/>
    <xf numFmtId="164" fontId="4" fillId="5" borderId="0" xfId="0" applyNumberFormat="1" applyFont="1" applyFill="1" applyProtection="1">
      <protection hidden="1"/>
    </xf>
    <xf numFmtId="164" fontId="4" fillId="5" borderId="0" xfId="0" applyNumberFormat="1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6" fillId="0" borderId="0" xfId="0" applyNumberFormat="1" applyFont="1"/>
    <xf numFmtId="0" fontId="1" fillId="3" borderId="51" xfId="0" applyFont="1" applyFill="1" applyBorder="1"/>
    <xf numFmtId="0" fontId="1" fillId="3" borderId="37" xfId="0" applyFont="1" applyFill="1" applyBorder="1" applyAlignment="1">
      <alignment vertical="center" wrapText="1"/>
    </xf>
    <xf numFmtId="0" fontId="1" fillId="3" borderId="37" xfId="0" applyFont="1" applyFill="1" applyBorder="1" applyAlignment="1">
      <alignment horizontal="right" vertical="center" wrapText="1"/>
    </xf>
    <xf numFmtId="1" fontId="1" fillId="3" borderId="22" xfId="0" applyNumberFormat="1" applyFont="1" applyFill="1" applyBorder="1" applyAlignment="1">
      <alignment horizontal="center"/>
    </xf>
    <xf numFmtId="1" fontId="1" fillId="3" borderId="45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2" fontId="1" fillId="3" borderId="45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165" fontId="1" fillId="3" borderId="46" xfId="0" applyNumberFormat="1" applyFont="1" applyFill="1" applyBorder="1" applyAlignment="1">
      <alignment horizontal="center"/>
    </xf>
    <xf numFmtId="165" fontId="1" fillId="3" borderId="47" xfId="0" applyNumberFormat="1" applyFont="1" applyFill="1" applyBorder="1" applyAlignment="1">
      <alignment horizontal="center"/>
    </xf>
    <xf numFmtId="165" fontId="1" fillId="3" borderId="48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 wrapText="1"/>
    </xf>
    <xf numFmtId="164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4" borderId="39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1" fillId="0" borderId="37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2" borderId="37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0" fontId="1" fillId="2" borderId="5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32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 wrapText="1"/>
    </xf>
    <xf numFmtId="0" fontId="1" fillId="2" borderId="35" xfId="0" applyFont="1" applyFill="1" applyBorder="1" applyAlignment="1">
      <alignment horizontal="left" vertical="top" wrapText="1"/>
    </xf>
    <xf numFmtId="0" fontId="1" fillId="2" borderId="36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center"/>
    </xf>
    <xf numFmtId="0" fontId="1" fillId="3" borderId="4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" fontId="1" fillId="4" borderId="22" xfId="0" applyNumberFormat="1" applyFont="1" applyFill="1" applyBorder="1" applyAlignment="1">
      <alignment horizontal="center"/>
    </xf>
    <xf numFmtId="1" fontId="1" fillId="4" borderId="23" xfId="0" applyNumberFormat="1" applyFont="1" applyFill="1" applyBorder="1" applyAlignment="1">
      <alignment horizontal="center"/>
    </xf>
    <xf numFmtId="167" fontId="1" fillId="4" borderId="22" xfId="1" applyNumberFormat="1" applyFont="1" applyFill="1" applyBorder="1" applyAlignment="1">
      <alignment horizontal="center" vertical="center"/>
    </xf>
    <xf numFmtId="167" fontId="1" fillId="4" borderId="23" xfId="1" applyNumberFormat="1" applyFont="1" applyFill="1" applyBorder="1" applyAlignment="1">
      <alignment horizontal="center" vertical="center"/>
    </xf>
    <xf numFmtId="10" fontId="1" fillId="4" borderId="22" xfId="2" applyNumberFormat="1" applyFont="1" applyFill="1" applyBorder="1" applyAlignment="1">
      <alignment horizontal="center" vertical="center"/>
    </xf>
    <xf numFmtId="10" fontId="1" fillId="4" borderId="23" xfId="2" applyNumberFormat="1" applyFont="1" applyFill="1" applyBorder="1" applyAlignment="1">
      <alignment horizontal="center" vertical="center"/>
    </xf>
    <xf numFmtId="167" fontId="1" fillId="3" borderId="22" xfId="1" applyNumberFormat="1" applyFont="1" applyFill="1" applyBorder="1" applyAlignment="1" applyProtection="1">
      <alignment horizontal="center"/>
    </xf>
    <xf numFmtId="167" fontId="1" fillId="3" borderId="23" xfId="1" applyNumberFormat="1" applyFont="1" applyFill="1" applyBorder="1" applyAlignment="1" applyProtection="1">
      <alignment horizontal="center"/>
    </xf>
    <xf numFmtId="167" fontId="1" fillId="3" borderId="22" xfId="1" applyNumberFormat="1" applyFont="1" applyFill="1" applyBorder="1" applyAlignment="1">
      <alignment horizontal="center"/>
    </xf>
    <xf numFmtId="167" fontId="1" fillId="3" borderId="23" xfId="1" applyNumberFormat="1" applyFont="1" applyFill="1" applyBorder="1" applyAlignment="1">
      <alignment horizontal="center"/>
    </xf>
    <xf numFmtId="167" fontId="1" fillId="4" borderId="22" xfId="1" applyNumberFormat="1" applyFont="1" applyFill="1" applyBorder="1" applyAlignment="1">
      <alignment horizontal="center"/>
    </xf>
    <xf numFmtId="167" fontId="1" fillId="4" borderId="23" xfId="1" applyNumberFormat="1" applyFont="1" applyFill="1" applyBorder="1" applyAlignment="1">
      <alignment horizontal="center"/>
    </xf>
    <xf numFmtId="10" fontId="1" fillId="4" borderId="22" xfId="0" applyNumberFormat="1" applyFont="1" applyFill="1" applyBorder="1" applyAlignment="1">
      <alignment horizontal="center"/>
    </xf>
    <xf numFmtId="10" fontId="1" fillId="4" borderId="23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1" fillId="0" borderId="3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123456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23456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B27" workbookViewId="0">
      <selection activeCell="C39" sqref="C39"/>
    </sheetView>
  </sheetViews>
  <sheetFormatPr defaultRowHeight="15" x14ac:dyDescent="0.25"/>
  <cols>
    <col min="2" max="2" width="82" customWidth="1"/>
    <col min="3" max="3" width="22" customWidth="1"/>
    <col min="4" max="4" width="22.28515625" customWidth="1"/>
    <col min="5" max="5" width="21" customWidth="1"/>
    <col min="6" max="6" width="19.5703125" customWidth="1"/>
    <col min="8" max="8" width="11.5703125" customWidth="1"/>
    <col min="9" max="9" width="13.7109375" customWidth="1"/>
    <col min="10" max="10" width="17.5703125" customWidth="1"/>
    <col min="11" max="11" width="14.28515625" customWidth="1"/>
    <col min="12" max="12" width="13.85546875" customWidth="1"/>
    <col min="13" max="13" width="14.42578125" customWidth="1"/>
    <col min="14" max="14" width="18.42578125" customWidth="1"/>
    <col min="15" max="15" width="12.85546875" customWidth="1"/>
  </cols>
  <sheetData>
    <row r="1" spans="1:14" ht="18.75" x14ac:dyDescent="0.3">
      <c r="A1" s="1"/>
      <c r="B1" s="1"/>
      <c r="C1" s="1"/>
      <c r="D1" s="1"/>
      <c r="E1" s="1"/>
      <c r="F1" s="1"/>
    </row>
    <row r="2" spans="1:14" ht="18.75" x14ac:dyDescent="0.3">
      <c r="A2" s="1"/>
      <c r="B2" s="1"/>
      <c r="C2" s="1"/>
      <c r="D2" s="1"/>
      <c r="E2" s="1"/>
      <c r="F2" s="1"/>
    </row>
    <row r="3" spans="1:14" ht="18.75" x14ac:dyDescent="0.3">
      <c r="A3" s="1"/>
      <c r="B3" s="1"/>
      <c r="C3" s="1"/>
      <c r="D3" s="1"/>
      <c r="E3" s="1"/>
      <c r="F3" s="1"/>
    </row>
    <row r="4" spans="1:14" ht="18.75" x14ac:dyDescent="0.3">
      <c r="A4" s="1"/>
      <c r="B4" s="24" t="s">
        <v>0</v>
      </c>
      <c r="C4" s="1"/>
      <c r="D4" s="1"/>
      <c r="E4" s="1"/>
      <c r="F4" s="1"/>
    </row>
    <row r="5" spans="1:14" ht="18.75" x14ac:dyDescent="0.3">
      <c r="A5" s="1"/>
      <c r="B5" s="1"/>
      <c r="C5" s="1"/>
      <c r="D5" s="1"/>
      <c r="E5" s="1"/>
      <c r="F5" s="1"/>
    </row>
    <row r="6" spans="1:14" ht="19.5" thickBot="1" x14ac:dyDescent="0.35">
      <c r="A6" s="1"/>
      <c r="B6" s="1"/>
      <c r="C6" s="1"/>
      <c r="D6" s="1"/>
      <c r="E6" s="1"/>
      <c r="F6" s="1"/>
    </row>
    <row r="7" spans="1:14" ht="18.75" customHeight="1" x14ac:dyDescent="0.3">
      <c r="A7" s="1"/>
      <c r="B7" s="58" t="s">
        <v>493</v>
      </c>
      <c r="C7" s="59"/>
      <c r="D7" s="59"/>
      <c r="E7" s="59"/>
      <c r="F7" s="60"/>
      <c r="G7" s="33"/>
      <c r="H7" s="33" t="s">
        <v>494</v>
      </c>
      <c r="I7" s="33"/>
      <c r="J7" s="33" t="s">
        <v>495</v>
      </c>
      <c r="K7" s="33" t="s">
        <v>496</v>
      </c>
      <c r="L7" s="33"/>
      <c r="M7" s="33">
        <v>0.16</v>
      </c>
      <c r="N7" s="33"/>
    </row>
    <row r="8" spans="1:14" ht="18.75" x14ac:dyDescent="0.3">
      <c r="A8" s="1"/>
      <c r="B8" s="61"/>
      <c r="C8" s="62"/>
      <c r="D8" s="62"/>
      <c r="E8" s="62"/>
      <c r="F8" s="63"/>
      <c r="G8" s="33"/>
      <c r="H8" s="33" t="s">
        <v>497</v>
      </c>
      <c r="I8" s="33"/>
      <c r="J8" s="33" t="s">
        <v>498</v>
      </c>
      <c r="K8" s="33" t="s">
        <v>499</v>
      </c>
      <c r="L8" s="33"/>
      <c r="M8" s="33">
        <v>0.18</v>
      </c>
      <c r="N8" s="33"/>
    </row>
    <row r="9" spans="1:14" ht="19.5" thickBot="1" x14ac:dyDescent="0.35">
      <c r="A9" s="1"/>
      <c r="B9" s="64"/>
      <c r="C9" s="65"/>
      <c r="D9" s="65"/>
      <c r="E9" s="65"/>
      <c r="F9" s="66"/>
      <c r="G9" s="33"/>
      <c r="H9" s="33" t="s">
        <v>500</v>
      </c>
      <c r="I9" s="33"/>
      <c r="J9" s="33" t="s">
        <v>501</v>
      </c>
      <c r="K9" s="33"/>
      <c r="L9" s="33"/>
      <c r="M9" s="33">
        <v>0.2</v>
      </c>
      <c r="N9" s="33"/>
    </row>
    <row r="10" spans="1:14" ht="19.5" thickBot="1" x14ac:dyDescent="0.35">
      <c r="A10" s="1"/>
      <c r="B10" s="67" t="s">
        <v>502</v>
      </c>
      <c r="C10" s="68"/>
      <c r="D10" s="68"/>
      <c r="E10" s="68"/>
      <c r="F10" s="69"/>
      <c r="G10" s="33"/>
      <c r="H10" s="33"/>
      <c r="I10" s="33"/>
      <c r="J10" s="33"/>
      <c r="K10" s="33"/>
      <c r="L10" s="33"/>
      <c r="M10" s="33">
        <v>0.22</v>
      </c>
      <c r="N10" s="33"/>
    </row>
    <row r="11" spans="1:14" ht="19.5" thickBot="1" x14ac:dyDescent="0.35">
      <c r="A11" s="1"/>
      <c r="B11" s="10" t="s">
        <v>503</v>
      </c>
      <c r="C11" s="11" t="s">
        <v>500</v>
      </c>
      <c r="D11" s="34"/>
      <c r="E11" s="34"/>
      <c r="F11" s="32"/>
      <c r="G11" s="33"/>
      <c r="H11" s="33"/>
      <c r="I11" s="70" t="s">
        <v>448</v>
      </c>
      <c r="J11" s="70"/>
      <c r="K11" s="70" t="s">
        <v>447</v>
      </c>
      <c r="L11" s="70"/>
      <c r="M11" s="33">
        <v>0.24</v>
      </c>
      <c r="N11" s="33"/>
    </row>
    <row r="12" spans="1:14" ht="19.5" thickBot="1" x14ac:dyDescent="0.35">
      <c r="A12" s="1"/>
      <c r="B12" s="10" t="s">
        <v>504</v>
      </c>
      <c r="C12" s="35"/>
      <c r="D12" s="34"/>
      <c r="E12" s="34" t="s">
        <v>496</v>
      </c>
      <c r="F12" s="32"/>
      <c r="G12" s="33"/>
      <c r="H12" s="33" t="s">
        <v>505</v>
      </c>
      <c r="I12" s="33">
        <f>IF(E12=K7,I13,J13)</f>
        <v>0.46</v>
      </c>
      <c r="J12" s="33"/>
      <c r="K12" s="33">
        <f>IF(E27=K7,K13,L13)</f>
        <v>0.6</v>
      </c>
      <c r="L12" s="33"/>
      <c r="M12" s="33"/>
      <c r="N12" s="33"/>
    </row>
    <row r="13" spans="1:14" ht="19.5" thickBot="1" x14ac:dyDescent="0.35">
      <c r="A13" s="1"/>
      <c r="B13" s="10" t="s">
        <v>503</v>
      </c>
      <c r="C13" s="11" t="s">
        <v>497</v>
      </c>
      <c r="D13" s="34">
        <v>250</v>
      </c>
      <c r="E13" s="34">
        <v>4000</v>
      </c>
      <c r="F13" s="32">
        <v>1</v>
      </c>
      <c r="G13" s="33"/>
      <c r="H13" s="33"/>
      <c r="I13" s="33">
        <f>IF(C11=H7,I25,I14)</f>
        <v>0.46</v>
      </c>
      <c r="J13" s="33">
        <f>IF(C11=H7,J25,J14)</f>
        <v>0.64</v>
      </c>
      <c r="K13" s="33">
        <f>IF(C26=J7,L25,K14)</f>
        <v>0.6</v>
      </c>
      <c r="L13" s="33">
        <f>IF(C26=J7,M25,L14)</f>
        <v>0.75</v>
      </c>
      <c r="M13" s="33"/>
      <c r="N13" s="33"/>
    </row>
    <row r="14" spans="1:14" ht="19.5" thickBot="1" x14ac:dyDescent="0.35">
      <c r="A14" s="1"/>
      <c r="B14" s="10" t="s">
        <v>504</v>
      </c>
      <c r="C14" s="35"/>
      <c r="D14" s="34"/>
      <c r="E14" s="34" t="s">
        <v>496</v>
      </c>
      <c r="F14" s="32"/>
      <c r="G14" s="33"/>
      <c r="H14" s="33"/>
      <c r="I14" s="33">
        <f>IF(C11=H8,I26,I27)</f>
        <v>0.46</v>
      </c>
      <c r="J14" s="33">
        <f>IF(C11=H8,J26,J27)</f>
        <v>0.64</v>
      </c>
      <c r="K14" s="33">
        <f>IF(C26=J8,L26,L27)</f>
        <v>0.6</v>
      </c>
      <c r="L14" s="33">
        <f>IF(C26=J8,M26,M27)</f>
        <v>0.75</v>
      </c>
      <c r="M14" s="33"/>
      <c r="N14" s="33"/>
    </row>
    <row r="15" spans="1:14" ht="19.5" thickBot="1" x14ac:dyDescent="0.35">
      <c r="A15" s="1"/>
      <c r="B15" s="10" t="s">
        <v>503</v>
      </c>
      <c r="C15" s="11" t="s">
        <v>494</v>
      </c>
      <c r="D15" s="34"/>
      <c r="E15" s="34"/>
      <c r="F15" s="32"/>
      <c r="G15" s="33"/>
      <c r="H15" s="33" t="s">
        <v>506</v>
      </c>
      <c r="I15" s="33">
        <f>IF(E14=K7,I16,J16)</f>
        <v>0.45</v>
      </c>
      <c r="J15" s="33"/>
      <c r="K15" s="33">
        <f>IF(E29=K7,K16,L16)</f>
        <v>0.75</v>
      </c>
      <c r="L15" s="33"/>
      <c r="M15" s="33"/>
      <c r="N15" s="33"/>
    </row>
    <row r="16" spans="1:14" ht="19.5" thickBot="1" x14ac:dyDescent="0.35">
      <c r="A16" s="1"/>
      <c r="B16" s="10" t="s">
        <v>504</v>
      </c>
      <c r="C16" s="35"/>
      <c r="D16" s="34"/>
      <c r="E16" s="34" t="s">
        <v>496</v>
      </c>
      <c r="F16" s="32"/>
      <c r="G16" s="33"/>
      <c r="H16" s="33"/>
      <c r="I16" s="33">
        <f>IF(C13=H7,I25,I17)</f>
        <v>0.45</v>
      </c>
      <c r="J16" s="33">
        <f>IF(C13=H7,J25,J17)</f>
        <v>0.51</v>
      </c>
      <c r="K16" s="33">
        <f>IF(C28=J7,L25,K17)</f>
        <v>0.6</v>
      </c>
      <c r="L16" s="33">
        <f>IF(C28=J7,M25,L17)</f>
        <v>0.75</v>
      </c>
      <c r="M16" s="33"/>
      <c r="N16" s="33"/>
    </row>
    <row r="17" spans="1:14" ht="19.5" thickBot="1" x14ac:dyDescent="0.35">
      <c r="A17" s="1"/>
      <c r="B17" s="10" t="s">
        <v>503</v>
      </c>
      <c r="C17" s="11" t="s">
        <v>494</v>
      </c>
      <c r="D17" s="34"/>
      <c r="E17" s="34"/>
      <c r="F17" s="32"/>
      <c r="G17" s="33"/>
      <c r="H17" s="33"/>
      <c r="I17" s="33">
        <f>IF(C13=H8,I26,I27)</f>
        <v>0.45</v>
      </c>
      <c r="J17" s="33">
        <f>IF(C13=H8,J26,J27)</f>
        <v>0.51</v>
      </c>
      <c r="K17" s="33">
        <f>IF(C28=J8,L26,L27)</f>
        <v>0.6</v>
      </c>
      <c r="L17" s="33">
        <f>IF(C28=J8,M26,M27)</f>
        <v>0.75</v>
      </c>
      <c r="M17" s="33"/>
      <c r="N17" s="33"/>
    </row>
    <row r="18" spans="1:14" ht="19.5" thickBot="1" x14ac:dyDescent="0.35">
      <c r="A18" s="1"/>
      <c r="B18" s="10" t="s">
        <v>504</v>
      </c>
      <c r="C18" s="35"/>
      <c r="D18" s="34"/>
      <c r="E18" s="34" t="s">
        <v>496</v>
      </c>
      <c r="F18" s="32"/>
      <c r="G18" s="33"/>
      <c r="H18" s="33" t="s">
        <v>507</v>
      </c>
      <c r="I18" s="33">
        <f>IF(E16=K7,I19,J19)</f>
        <v>0.63</v>
      </c>
      <c r="J18" s="33"/>
      <c r="K18" s="33">
        <f>IF(E31=K7,K19,L19)</f>
        <v>0.6</v>
      </c>
      <c r="L18" s="33"/>
      <c r="M18" s="33"/>
      <c r="N18" s="33"/>
    </row>
    <row r="19" spans="1:14" ht="19.5" thickBot="1" x14ac:dyDescent="0.35">
      <c r="A19" s="1"/>
      <c r="B19" s="10" t="s">
        <v>508</v>
      </c>
      <c r="C19" s="71">
        <v>0.16</v>
      </c>
      <c r="D19" s="72"/>
      <c r="E19" s="72"/>
      <c r="F19" s="73"/>
      <c r="G19" s="33"/>
      <c r="H19" s="33"/>
      <c r="I19" s="33">
        <f>IF(C15=H7,I25,I20)</f>
        <v>0.63</v>
      </c>
      <c r="J19" s="33">
        <f>IF(C15=H7,J26,J20)</f>
        <v>0.51</v>
      </c>
      <c r="K19" s="33">
        <f>IF(C30=J7,L25,K20)</f>
        <v>0.6</v>
      </c>
      <c r="L19" s="33">
        <f>IF(C30=J7,M25,L20)</f>
        <v>0.75</v>
      </c>
      <c r="M19" s="33"/>
      <c r="N19" s="33"/>
    </row>
    <row r="20" spans="1:14" ht="19.5" thickBot="1" x14ac:dyDescent="0.35">
      <c r="A20" s="1"/>
      <c r="B20" s="10" t="s">
        <v>509</v>
      </c>
      <c r="C20" s="55">
        <f>SUM(I29:I32)</f>
        <v>450</v>
      </c>
      <c r="D20" s="56"/>
      <c r="E20" s="56"/>
      <c r="F20" s="57"/>
      <c r="G20" s="33"/>
      <c r="H20" s="33"/>
      <c r="I20" s="33">
        <f>IF(C15=H8,I26,I27)</f>
        <v>0.46</v>
      </c>
      <c r="J20" s="33">
        <f>IF(C15=H8,J26,J27)</f>
        <v>0.64</v>
      </c>
      <c r="K20" s="33">
        <f>IF(C30=J8,L26,L27)</f>
        <v>0.6</v>
      </c>
      <c r="L20" s="33">
        <f>IF(C30=J8,M26,M27)</f>
        <v>0.75</v>
      </c>
      <c r="M20" s="33"/>
      <c r="N20" s="33"/>
    </row>
    <row r="21" spans="1:14" ht="19.5" thickBot="1" x14ac:dyDescent="0.35">
      <c r="A21" s="1"/>
      <c r="B21" s="10" t="s">
        <v>510</v>
      </c>
      <c r="C21" s="74">
        <f>C20/5350</f>
        <v>8.4112149532710276E-2</v>
      </c>
      <c r="D21" s="75"/>
      <c r="E21" s="75"/>
      <c r="F21" s="76"/>
      <c r="G21" s="33"/>
      <c r="H21" s="33" t="s">
        <v>511</v>
      </c>
      <c r="I21" s="33">
        <f>IF(E18=K7,I22,J22)</f>
        <v>0.63</v>
      </c>
      <c r="J21" s="33"/>
      <c r="K21" s="33">
        <f>IF(E33=K7,K22,L22)</f>
        <v>0.75</v>
      </c>
      <c r="L21" s="33"/>
      <c r="M21" s="33"/>
      <c r="N21" s="33"/>
    </row>
    <row r="22" spans="1:14" ht="19.5" thickBot="1" x14ac:dyDescent="0.35">
      <c r="B22" s="10" t="s">
        <v>512</v>
      </c>
      <c r="C22" s="55">
        <f>C20*C19</f>
        <v>72</v>
      </c>
      <c r="D22" s="56"/>
      <c r="E22" s="56"/>
      <c r="F22" s="57"/>
      <c r="G22" s="33"/>
      <c r="H22" s="33"/>
      <c r="I22" s="33">
        <f>IF(C17=H7,I25,I23)</f>
        <v>0.63</v>
      </c>
      <c r="J22" s="33">
        <f>IF(C17=H7,J25,J23)</f>
        <v>0.67</v>
      </c>
      <c r="K22" s="33">
        <f>IF(C32=J7,L25,K23)</f>
        <v>0.6</v>
      </c>
      <c r="L22" s="33">
        <f>IF(C32=J7,M25,L23)</f>
        <v>0.75</v>
      </c>
      <c r="M22" s="33"/>
      <c r="N22" s="33"/>
    </row>
    <row r="23" spans="1:14" ht="19.5" thickBot="1" x14ac:dyDescent="0.35">
      <c r="B23" s="18" t="s">
        <v>513</v>
      </c>
      <c r="C23" s="77">
        <f>C20*0.47/1000</f>
        <v>0.21149999999999999</v>
      </c>
      <c r="D23" s="78"/>
      <c r="E23" s="78"/>
      <c r="F23" s="79"/>
      <c r="G23" s="33"/>
      <c r="H23" s="33"/>
      <c r="I23" s="33">
        <f>IF(C17=H8,I26,I27)</f>
        <v>0.46</v>
      </c>
      <c r="J23" s="33">
        <f>IF(C17=H8,J26,J27)</f>
        <v>0.64</v>
      </c>
      <c r="K23" s="33">
        <f>IF(C32=J8,L26,L27)</f>
        <v>0.6</v>
      </c>
      <c r="L23" s="33">
        <f>IF(C32=J8,M26,M27)</f>
        <v>0.75</v>
      </c>
      <c r="M23" s="33"/>
      <c r="N23" s="33"/>
    </row>
    <row r="24" spans="1:14" ht="19.5" thickBot="1" x14ac:dyDescent="0.35">
      <c r="B24" s="36"/>
      <c r="C24" s="37"/>
      <c r="D24" s="38"/>
      <c r="E24" s="38"/>
      <c r="F24" s="39"/>
      <c r="G24" s="33"/>
      <c r="H24" s="33" t="s">
        <v>514</v>
      </c>
      <c r="I24" s="33" t="s">
        <v>515</v>
      </c>
      <c r="J24" s="33" t="s">
        <v>516</v>
      </c>
      <c r="K24" s="33" t="s">
        <v>517</v>
      </c>
      <c r="L24" s="33" t="s">
        <v>515</v>
      </c>
      <c r="M24" s="33" t="s">
        <v>516</v>
      </c>
      <c r="N24" s="33"/>
    </row>
    <row r="25" spans="1:14" ht="21.75" thickBot="1" x14ac:dyDescent="0.35">
      <c r="B25" s="67" t="s">
        <v>518</v>
      </c>
      <c r="C25" s="68"/>
      <c r="D25" s="68"/>
      <c r="E25" s="68"/>
      <c r="F25" s="69"/>
      <c r="G25" s="33"/>
      <c r="H25" s="33" t="s">
        <v>519</v>
      </c>
      <c r="I25" s="33">
        <v>0.63</v>
      </c>
      <c r="J25" s="33">
        <v>0.67</v>
      </c>
      <c r="K25" s="33" t="s">
        <v>520</v>
      </c>
      <c r="L25" s="33">
        <v>0.6</v>
      </c>
      <c r="M25" s="33">
        <v>0.75</v>
      </c>
      <c r="N25" s="33"/>
    </row>
    <row r="26" spans="1:14" ht="19.5" thickBot="1" x14ac:dyDescent="0.35">
      <c r="B26" s="10" t="s">
        <v>503</v>
      </c>
      <c r="C26" s="11" t="s">
        <v>498</v>
      </c>
      <c r="D26" s="34">
        <v>36</v>
      </c>
      <c r="E26" s="34">
        <v>4000</v>
      </c>
      <c r="F26" s="32">
        <v>10</v>
      </c>
      <c r="G26" s="33"/>
      <c r="H26" s="33" t="s">
        <v>521</v>
      </c>
      <c r="I26" s="33">
        <v>0.45</v>
      </c>
      <c r="J26" s="33">
        <v>0.51</v>
      </c>
      <c r="K26" s="33" t="s">
        <v>522</v>
      </c>
      <c r="L26" s="33">
        <v>0.6</v>
      </c>
      <c r="M26" s="33">
        <v>0.75</v>
      </c>
      <c r="N26" s="33"/>
    </row>
    <row r="27" spans="1:14" ht="19.5" thickBot="1" x14ac:dyDescent="0.35">
      <c r="B27" s="10" t="s">
        <v>504</v>
      </c>
      <c r="C27" s="35"/>
      <c r="D27" s="34"/>
      <c r="E27" s="34" t="s">
        <v>496</v>
      </c>
      <c r="F27" s="32"/>
      <c r="G27" s="33"/>
      <c r="H27" s="33" t="s">
        <v>523</v>
      </c>
      <c r="I27" s="33">
        <v>0.46</v>
      </c>
      <c r="J27" s="33">
        <v>0.64</v>
      </c>
      <c r="K27" s="33" t="s">
        <v>524</v>
      </c>
      <c r="L27" s="33">
        <v>0.6</v>
      </c>
      <c r="M27" s="33">
        <v>0.75</v>
      </c>
      <c r="N27" s="33"/>
    </row>
    <row r="28" spans="1:14" ht="19.5" thickBot="1" x14ac:dyDescent="0.35">
      <c r="B28" s="10" t="s">
        <v>503</v>
      </c>
      <c r="C28" s="11" t="s">
        <v>498</v>
      </c>
      <c r="D28" s="34"/>
      <c r="E28" s="34"/>
      <c r="F28" s="32"/>
      <c r="G28" s="33"/>
      <c r="H28" s="33"/>
      <c r="I28" s="33"/>
      <c r="J28" s="33"/>
      <c r="K28" s="33"/>
      <c r="L28" s="33"/>
      <c r="M28" s="33"/>
      <c r="N28" s="33"/>
    </row>
    <row r="29" spans="1:14" ht="19.5" thickBot="1" x14ac:dyDescent="0.35">
      <c r="B29" s="10" t="s">
        <v>504</v>
      </c>
      <c r="C29" s="35"/>
      <c r="D29" s="34"/>
      <c r="E29" s="34" t="s">
        <v>499</v>
      </c>
      <c r="F29" s="32"/>
      <c r="G29" s="33"/>
      <c r="H29" s="33" t="s">
        <v>505</v>
      </c>
      <c r="I29" s="33">
        <f>D11*E11*F11*I12/1000</f>
        <v>0</v>
      </c>
      <c r="J29" s="33"/>
      <c r="K29" s="33">
        <f>D26*E26*F26*K12/1000</f>
        <v>864</v>
      </c>
      <c r="L29" s="33"/>
      <c r="M29" s="33"/>
      <c r="N29" s="33"/>
    </row>
    <row r="30" spans="1:14" ht="19.5" thickBot="1" x14ac:dyDescent="0.35">
      <c r="B30" s="10" t="s">
        <v>525</v>
      </c>
      <c r="C30" s="11" t="s">
        <v>498</v>
      </c>
      <c r="D30" s="34"/>
      <c r="E30" s="34"/>
      <c r="F30" s="32"/>
      <c r="G30" s="33"/>
      <c r="H30" s="33" t="s">
        <v>506</v>
      </c>
      <c r="I30" s="33">
        <f>D13*E13*F13*I15/1000</f>
        <v>450</v>
      </c>
      <c r="J30" s="33"/>
      <c r="K30" s="33">
        <f>D28*E28*F28*K15/1000</f>
        <v>0</v>
      </c>
      <c r="L30" s="33"/>
      <c r="M30" s="33"/>
      <c r="N30" s="33"/>
    </row>
    <row r="31" spans="1:14" ht="19.5" thickBot="1" x14ac:dyDescent="0.35">
      <c r="B31" s="10" t="s">
        <v>504</v>
      </c>
      <c r="C31" s="35"/>
      <c r="D31" s="34"/>
      <c r="E31" s="34" t="s">
        <v>496</v>
      </c>
      <c r="F31" s="32"/>
      <c r="G31" s="33"/>
      <c r="H31" s="33" t="s">
        <v>507</v>
      </c>
      <c r="I31" s="33">
        <f>D15*E15*F15*I18/1000</f>
        <v>0</v>
      </c>
      <c r="J31" s="33"/>
      <c r="K31" s="33">
        <f>D30*E30*F30*K18/1000</f>
        <v>0</v>
      </c>
      <c r="L31" s="33"/>
      <c r="M31" s="33"/>
      <c r="N31" s="33"/>
    </row>
    <row r="32" spans="1:14" ht="19.5" thickBot="1" x14ac:dyDescent="0.35">
      <c r="B32" s="10" t="s">
        <v>525</v>
      </c>
      <c r="C32" s="11" t="s">
        <v>501</v>
      </c>
      <c r="D32" s="34">
        <v>18</v>
      </c>
      <c r="E32" s="34">
        <v>3000</v>
      </c>
      <c r="F32" s="32">
        <v>5</v>
      </c>
      <c r="G32" s="33"/>
      <c r="H32" s="33" t="s">
        <v>511</v>
      </c>
      <c r="I32" s="33">
        <f>D17*E17*F17*I21/1000</f>
        <v>0</v>
      </c>
      <c r="J32" s="33"/>
      <c r="K32" s="33">
        <f>D32*E32*F32*K21/1000</f>
        <v>202.5</v>
      </c>
      <c r="L32" s="33"/>
      <c r="M32" s="33"/>
      <c r="N32" s="33"/>
    </row>
    <row r="33" spans="2:14" ht="19.5" thickBot="1" x14ac:dyDescent="0.35">
      <c r="B33" s="10" t="s">
        <v>504</v>
      </c>
      <c r="C33" s="35"/>
      <c r="D33" s="34"/>
      <c r="E33" s="34" t="s">
        <v>499</v>
      </c>
      <c r="F33" s="32"/>
      <c r="G33" s="33"/>
      <c r="H33" s="33"/>
      <c r="I33" s="33"/>
      <c r="J33" s="33"/>
      <c r="K33" s="33"/>
      <c r="L33" s="33"/>
      <c r="M33" s="33"/>
      <c r="N33" s="33"/>
    </row>
    <row r="34" spans="2:14" ht="19.5" thickBot="1" x14ac:dyDescent="0.35">
      <c r="B34" s="10" t="s">
        <v>508</v>
      </c>
      <c r="C34" s="71">
        <v>0.2</v>
      </c>
      <c r="D34" s="72"/>
      <c r="E34" s="72"/>
      <c r="F34" s="73"/>
      <c r="G34" s="33"/>
      <c r="H34" s="33"/>
      <c r="I34" s="33"/>
      <c r="J34" s="33"/>
      <c r="K34" s="33"/>
      <c r="L34" s="33"/>
      <c r="M34" s="33"/>
      <c r="N34" s="33"/>
    </row>
    <row r="35" spans="2:14" ht="19.5" thickBot="1" x14ac:dyDescent="0.35">
      <c r="B35" s="10" t="s">
        <v>509</v>
      </c>
      <c r="C35" s="55">
        <f>SUM(K29:K32)</f>
        <v>1066.5</v>
      </c>
      <c r="D35" s="56"/>
      <c r="E35" s="56"/>
      <c r="F35" s="57"/>
      <c r="G35" s="33"/>
      <c r="H35" s="33"/>
      <c r="I35" s="33"/>
      <c r="J35" s="33"/>
      <c r="K35" s="33"/>
      <c r="L35" s="33"/>
      <c r="M35" s="33"/>
      <c r="N35" s="33"/>
    </row>
    <row r="36" spans="2:14" ht="19.5" thickBot="1" x14ac:dyDescent="0.35">
      <c r="B36" s="10" t="s">
        <v>510</v>
      </c>
      <c r="C36" s="74">
        <f>C35/5350</f>
        <v>0.19934579439252337</v>
      </c>
      <c r="D36" s="75"/>
      <c r="E36" s="75"/>
      <c r="F36" s="76"/>
      <c r="G36" s="33"/>
      <c r="H36" s="33"/>
      <c r="I36" s="33"/>
      <c r="J36" s="33"/>
      <c r="K36" s="33"/>
      <c r="L36" s="33"/>
      <c r="M36" s="33"/>
      <c r="N36" s="33"/>
    </row>
    <row r="37" spans="2:14" ht="19.5" thickBot="1" x14ac:dyDescent="0.35">
      <c r="B37" s="10" t="s">
        <v>526</v>
      </c>
      <c r="C37" s="55">
        <f>C35*C34</f>
        <v>213.3</v>
      </c>
      <c r="D37" s="56"/>
      <c r="E37" s="56"/>
      <c r="F37" s="57"/>
      <c r="G37" s="33"/>
      <c r="H37" s="33"/>
      <c r="I37" s="33"/>
      <c r="J37" s="33"/>
      <c r="K37" s="33"/>
      <c r="L37" s="33"/>
      <c r="M37" s="33"/>
      <c r="N37" s="33"/>
    </row>
    <row r="38" spans="2:14" ht="19.5" thickBot="1" x14ac:dyDescent="0.35">
      <c r="B38" s="18" t="s">
        <v>527</v>
      </c>
      <c r="C38" s="77">
        <f>C35*0.32678/1000</f>
        <v>0.34851087000000003</v>
      </c>
      <c r="D38" s="78"/>
      <c r="E38" s="78"/>
      <c r="F38" s="79"/>
      <c r="G38" s="33"/>
      <c r="H38" s="33"/>
      <c r="I38" s="33"/>
      <c r="J38" s="33"/>
      <c r="K38" s="33"/>
      <c r="L38" s="33"/>
      <c r="M38" s="33"/>
      <c r="N38" s="33"/>
    </row>
    <row r="40" spans="2:14" ht="21" customHeight="1" x14ac:dyDescent="0.25">
      <c r="B40" s="80" t="s">
        <v>528</v>
      </c>
      <c r="C40" s="80"/>
      <c r="D40" s="80"/>
      <c r="E40" s="80"/>
      <c r="F40" s="80"/>
    </row>
    <row r="41" spans="2:14" ht="17.25" customHeight="1" x14ac:dyDescent="0.25">
      <c r="B41" s="80"/>
      <c r="C41" s="80"/>
      <c r="D41" s="80"/>
      <c r="E41" s="80"/>
      <c r="F41" s="80"/>
    </row>
  </sheetData>
  <mergeCells count="16">
    <mergeCell ref="C36:F36"/>
    <mergeCell ref="C37:F37"/>
    <mergeCell ref="C38:F38"/>
    <mergeCell ref="B40:F41"/>
    <mergeCell ref="C21:F21"/>
    <mergeCell ref="C22:F22"/>
    <mergeCell ref="C23:F23"/>
    <mergeCell ref="B25:F25"/>
    <mergeCell ref="C34:F34"/>
    <mergeCell ref="C35:F35"/>
    <mergeCell ref="C20:F20"/>
    <mergeCell ref="B7:F9"/>
    <mergeCell ref="B10:F10"/>
    <mergeCell ref="I11:J11"/>
    <mergeCell ref="K11:L11"/>
    <mergeCell ref="C19:F19"/>
  </mergeCells>
  <dataValidations count="6">
    <dataValidation type="list" allowBlank="1" showInputMessage="1" showErrorMessage="1" sqref="C19:F19">
      <formula1>$M$7:$M$11</formula1>
    </dataValidation>
    <dataValidation type="list" allowBlank="1" showInputMessage="1" showErrorMessage="1" sqref="C26 C28 C30 C32">
      <formula1>$J$7:$J$9</formula1>
    </dataValidation>
    <dataValidation type="list" allowBlank="1" showInputMessage="1" showErrorMessage="1" sqref="E12 E14 E16 E18 E27 E29 E31 E33">
      <formula1>$K$7:$K$8</formula1>
    </dataValidation>
    <dataValidation allowBlank="1" showInputMessage="1" showErrorMessage="1" sqref="C18 E11 E13 E15 E17 C14 C16"/>
    <dataValidation type="list" allowBlank="1" showInputMessage="1" showErrorMessage="1" sqref="C34:F34">
      <formula1>$M$6:$M$10</formula1>
    </dataValidation>
    <dataValidation type="list" allowBlank="1" showInputMessage="1" showErrorMessage="1" sqref="C13 C17 C11 C15">
      <formula1>$H$7:$H$9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382"/>
  <sheetViews>
    <sheetView workbookViewId="0">
      <selection activeCell="G11" sqref="G11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28.5703125" style="1" customWidth="1"/>
    <col min="5" max="5" width="14.28515625" style="1" customWidth="1"/>
    <col min="6" max="6" width="14.42578125" style="1" bestFit="1" customWidth="1"/>
    <col min="7" max="7" width="8.85546875" style="1"/>
    <col min="8" max="8" width="15.7109375" style="1" customWidth="1"/>
    <col min="9" max="9" width="16.7109375" style="1" customWidth="1"/>
    <col min="10" max="10" width="12.7109375" style="1" customWidth="1"/>
    <col min="11" max="11" width="10.7109375" style="1" customWidth="1"/>
    <col min="12" max="14" width="8.85546875" style="1"/>
    <col min="15" max="15" width="30" style="1" customWidth="1"/>
    <col min="16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4" spans="2:23" x14ac:dyDescent="0.3">
      <c r="B4" s="24" t="s">
        <v>0</v>
      </c>
    </row>
    <row r="5" spans="2:23" ht="19.5" thickBot="1" x14ac:dyDescent="0.35"/>
    <row r="6" spans="2:23" ht="19.5" thickBot="1" x14ac:dyDescent="0.35">
      <c r="B6" s="5" t="s">
        <v>3</v>
      </c>
      <c r="C6" s="82" t="s">
        <v>581</v>
      </c>
      <c r="D6" s="83"/>
      <c r="E6" s="3">
        <v>0.11</v>
      </c>
      <c r="F6" s="3" t="s">
        <v>5</v>
      </c>
      <c r="G6" s="3">
        <v>0.26400000000000001</v>
      </c>
      <c r="H6" s="3">
        <v>1995</v>
      </c>
      <c r="I6" s="3"/>
      <c r="J6" s="3"/>
      <c r="K6" s="3" t="s">
        <v>417</v>
      </c>
      <c r="L6" s="3"/>
      <c r="M6" s="3"/>
      <c r="N6" s="3" t="s">
        <v>457</v>
      </c>
      <c r="O6" s="3"/>
      <c r="P6" s="3"/>
      <c r="Q6" s="3"/>
      <c r="R6" s="6" t="s">
        <v>6</v>
      </c>
      <c r="S6" s="6" t="s">
        <v>7</v>
      </c>
      <c r="T6" s="6" t="s">
        <v>8</v>
      </c>
      <c r="U6" s="6" t="s">
        <v>3</v>
      </c>
      <c r="V6" s="6" t="s">
        <v>9</v>
      </c>
      <c r="W6" s="3" t="s">
        <v>458</v>
      </c>
    </row>
    <row r="7" spans="2:23" ht="20.25" thickTop="1" thickBot="1" x14ac:dyDescent="0.35">
      <c r="B7" s="7" t="s">
        <v>10</v>
      </c>
      <c r="C7" s="84" t="str">
        <f ca="1">OFFSET(R6,MATCH(C6,U7:U382,0),0)</f>
        <v>RI</v>
      </c>
      <c r="D7" s="85"/>
      <c r="E7" s="3">
        <v>6.2600000000000003E-2</v>
      </c>
      <c r="F7" s="3" t="s">
        <v>11</v>
      </c>
      <c r="G7" s="3">
        <v>0.20300000000000001</v>
      </c>
      <c r="H7" s="3">
        <v>1996</v>
      </c>
      <c r="I7" s="3"/>
      <c r="J7" s="3"/>
      <c r="K7" s="3" t="s">
        <v>419</v>
      </c>
      <c r="L7" s="3"/>
      <c r="M7" s="3"/>
      <c r="N7" s="3" t="s">
        <v>459</v>
      </c>
      <c r="O7" s="3"/>
      <c r="P7" s="3"/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>
        <v>166</v>
      </c>
    </row>
    <row r="8" spans="2:23" ht="20.25" thickTop="1" thickBot="1" x14ac:dyDescent="0.35">
      <c r="B8" s="7" t="s">
        <v>15</v>
      </c>
      <c r="C8" s="84" t="str">
        <f ca="1">OFFSET(S6,MATCH(C6,U7:U382,0),0)</f>
        <v>E</v>
      </c>
      <c r="D8" s="85"/>
      <c r="E8" s="3">
        <v>0.1148</v>
      </c>
      <c r="F8" s="3" t="s">
        <v>16</v>
      </c>
      <c r="G8" s="3">
        <v>0.23400000000000001</v>
      </c>
      <c r="H8" s="3"/>
      <c r="I8" s="3"/>
      <c r="J8" s="3"/>
      <c r="K8" s="3" t="s">
        <v>421</v>
      </c>
      <c r="L8" s="3"/>
      <c r="M8" s="3"/>
      <c r="N8" s="3" t="s">
        <v>460</v>
      </c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>
        <v>150</v>
      </c>
    </row>
    <row r="9" spans="2:23" ht="20.25" thickTop="1" thickBot="1" x14ac:dyDescent="0.35">
      <c r="B9" s="7" t="s">
        <v>19</v>
      </c>
      <c r="C9" s="84">
        <f ca="1">OFFSET(T6,MATCH(C6,U7:U382,0),0)</f>
        <v>2324</v>
      </c>
      <c r="D9" s="85"/>
      <c r="E9" s="3">
        <v>5.74E-2</v>
      </c>
      <c r="F9" s="3" t="s">
        <v>20</v>
      </c>
      <c r="G9" s="3">
        <v>0</v>
      </c>
      <c r="H9" s="3"/>
      <c r="I9" s="3"/>
      <c r="J9" s="3"/>
      <c r="K9" s="3"/>
      <c r="L9" s="3"/>
      <c r="M9" s="3"/>
      <c r="N9" s="3" t="s">
        <v>461</v>
      </c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>
        <v>166</v>
      </c>
    </row>
    <row r="10" spans="2:23" ht="20.25" thickTop="1" thickBot="1" x14ac:dyDescent="0.35">
      <c r="B10" s="27" t="s">
        <v>462</v>
      </c>
      <c r="C10" s="84">
        <f ca="1">OFFSET(W6,MATCH(C6,U7:U382,0),0)</f>
        <v>166</v>
      </c>
      <c r="D10" s="85"/>
      <c r="E10" s="3">
        <v>0.18</v>
      </c>
      <c r="F10" s="3" t="s">
        <v>23</v>
      </c>
      <c r="G10" s="3">
        <v>0.32678000000000001</v>
      </c>
      <c r="H10" s="3"/>
      <c r="I10" s="3" t="s">
        <v>35</v>
      </c>
      <c r="J10" s="3">
        <f ca="1">C20*J11/1000</f>
        <v>24.764818381395362</v>
      </c>
      <c r="K10" s="3" t="s">
        <v>463</v>
      </c>
      <c r="L10" s="3">
        <f ca="1">C20*L11</f>
        <v>10318.6743255814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2:23" ht="20.25" thickTop="1" thickBot="1" x14ac:dyDescent="0.35">
      <c r="B11" s="8" t="s">
        <v>22</v>
      </c>
      <c r="C11" s="105" t="s">
        <v>5</v>
      </c>
      <c r="D11" s="106"/>
      <c r="E11" s="3"/>
      <c r="F11" s="3"/>
      <c r="G11" s="3"/>
      <c r="H11" s="3"/>
      <c r="I11" s="3" t="s">
        <v>37</v>
      </c>
      <c r="J11" s="3">
        <f ca="1">OFFSET(G5,MATCH(C11,F6:F10,0),0)</f>
        <v>0.26400000000000001</v>
      </c>
      <c r="K11" s="3"/>
      <c r="L11" s="3">
        <f ca="1">OFFSET(E5,MATCH(C11,F6:F10,0),0)</f>
        <v>0.11</v>
      </c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2024</v>
      </c>
      <c r="U11" s="3" t="s">
        <v>24</v>
      </c>
      <c r="V11" s="3">
        <v>2</v>
      </c>
      <c r="W11" s="3">
        <v>150</v>
      </c>
    </row>
    <row r="12" spans="2:23" ht="19.5" thickBot="1" x14ac:dyDescent="0.35"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2040</v>
      </c>
      <c r="U12" s="3" t="s">
        <v>25</v>
      </c>
      <c r="V12" s="3">
        <v>2</v>
      </c>
      <c r="W12" s="3">
        <v>150</v>
      </c>
    </row>
    <row r="13" spans="2:23" x14ac:dyDescent="0.3">
      <c r="B13" s="99" t="s">
        <v>464</v>
      </c>
      <c r="C13" s="100"/>
      <c r="D13" s="10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2060</v>
      </c>
      <c r="U13" s="3" t="s">
        <v>29</v>
      </c>
      <c r="V13" s="3">
        <v>2</v>
      </c>
      <c r="W13" s="3">
        <v>150</v>
      </c>
    </row>
    <row r="14" spans="2:23" ht="19.5" thickBot="1" x14ac:dyDescent="0.35">
      <c r="B14" s="102"/>
      <c r="C14" s="103"/>
      <c r="D14" s="104"/>
      <c r="E14" s="3" t="s">
        <v>451</v>
      </c>
      <c r="F14" s="3">
        <f ca="1">IF(C16=K6,F20,G14)</f>
        <v>93806.130232558178</v>
      </c>
      <c r="G14" s="3">
        <f ca="1">IF(C16=K7,G15,H15)</f>
        <v>93806.130232558178</v>
      </c>
      <c r="H14" s="3"/>
      <c r="I14" s="3"/>
      <c r="J14" s="3"/>
      <c r="K14" s="3" t="s">
        <v>465</v>
      </c>
      <c r="L14" s="3" t="s">
        <v>466</v>
      </c>
      <c r="M14" s="3" t="s">
        <v>467</v>
      </c>
      <c r="N14" s="3" t="s">
        <v>468</v>
      </c>
      <c r="O14" s="3"/>
      <c r="P14" s="3"/>
      <c r="Q14" s="3"/>
      <c r="R14" s="3" t="s">
        <v>12</v>
      </c>
      <c r="S14" s="3" t="s">
        <v>17</v>
      </c>
      <c r="T14" s="3">
        <v>1900</v>
      </c>
      <c r="U14" s="3" t="s">
        <v>32</v>
      </c>
      <c r="V14" s="3">
        <v>2</v>
      </c>
      <c r="W14" s="3">
        <v>150</v>
      </c>
    </row>
    <row r="15" spans="2:23" ht="19.5" thickBot="1" x14ac:dyDescent="0.35">
      <c r="B15" s="25" t="s">
        <v>469</v>
      </c>
      <c r="C15" s="97">
        <v>1997</v>
      </c>
      <c r="D15" s="98"/>
      <c r="E15" s="3" t="s">
        <v>470</v>
      </c>
      <c r="F15" s="3">
        <f>IF(C17=N6,K15,F16)</f>
        <v>0.86</v>
      </c>
      <c r="G15" s="3">
        <f>C19*35*365/860</f>
        <v>2970.9302325581393</v>
      </c>
      <c r="H15" s="3">
        <f ca="1">F20+G15</f>
        <v>93806.130232558178</v>
      </c>
      <c r="I15" s="3" t="s">
        <v>471</v>
      </c>
      <c r="J15" s="3" t="s">
        <v>472</v>
      </c>
      <c r="K15" s="3">
        <f>IF(C15&lt;H7,H25,K16)</f>
        <v>0.88</v>
      </c>
      <c r="L15" s="3">
        <f>IF(C15&lt;H7,I25,L16)</f>
        <v>0.86</v>
      </c>
      <c r="M15" s="3">
        <f>IF(C15&lt;H7,J25,M16)</f>
        <v>0.89</v>
      </c>
      <c r="N15" s="3">
        <f>IF(C15&lt;H7,K25,N16)</f>
        <v>0.92</v>
      </c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  <c r="W15" s="3">
        <v>150</v>
      </c>
    </row>
    <row r="16" spans="2:23" ht="19.5" thickBot="1" x14ac:dyDescent="0.35">
      <c r="B16" s="10" t="s">
        <v>453</v>
      </c>
      <c r="C16" s="71" t="s">
        <v>421</v>
      </c>
      <c r="D16" s="73"/>
      <c r="E16" s="9" t="s">
        <v>473</v>
      </c>
      <c r="F16" s="3">
        <f>IF(C17=N7,L15,F17)</f>
        <v>0.86</v>
      </c>
      <c r="G16" s="3"/>
      <c r="H16" s="3"/>
      <c r="I16" s="3"/>
      <c r="J16" s="3" t="s">
        <v>474</v>
      </c>
      <c r="K16" s="3">
        <f>H26</f>
        <v>0.88</v>
      </c>
      <c r="L16" s="3">
        <f>I26</f>
        <v>0.86</v>
      </c>
      <c r="M16" s="3">
        <f>J26</f>
        <v>0.89</v>
      </c>
      <c r="N16" s="3">
        <f>K26</f>
        <v>0.92</v>
      </c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  <c r="W16" s="3">
        <v>166</v>
      </c>
    </row>
    <row r="17" spans="2:23" ht="19.5" thickBot="1" x14ac:dyDescent="0.35">
      <c r="B17" s="10" t="s">
        <v>475</v>
      </c>
      <c r="C17" s="71" t="s">
        <v>459</v>
      </c>
      <c r="D17" s="73"/>
      <c r="E17" s="9" t="s">
        <v>467</v>
      </c>
      <c r="F17" s="3">
        <f>IF(C17=N8,M15,N15)</f>
        <v>0.92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  <c r="W17" s="3">
        <v>150</v>
      </c>
    </row>
    <row r="18" spans="2:23" ht="19.5" thickBot="1" x14ac:dyDescent="0.35">
      <c r="B18" s="10" t="s">
        <v>476</v>
      </c>
      <c r="C18" s="71">
        <v>200</v>
      </c>
      <c r="D18" s="73"/>
      <c r="E18" s="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2014</v>
      </c>
      <c r="U18" s="3" t="s">
        <v>41</v>
      </c>
      <c r="V18" s="3">
        <v>2</v>
      </c>
      <c r="W18" s="3">
        <v>150</v>
      </c>
    </row>
    <row r="19" spans="2:23" ht="38.25" thickBot="1" x14ac:dyDescent="0.35">
      <c r="B19" s="12" t="s">
        <v>477</v>
      </c>
      <c r="C19" s="71">
        <v>200</v>
      </c>
      <c r="D19" s="73"/>
      <c r="E19" s="9"/>
      <c r="F19" s="3"/>
      <c r="G19" s="15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13</v>
      </c>
      <c r="T19" s="3">
        <v>2343</v>
      </c>
      <c r="U19" s="3" t="s">
        <v>45</v>
      </c>
      <c r="V19" s="3">
        <v>2</v>
      </c>
      <c r="W19" s="3">
        <v>166</v>
      </c>
    </row>
    <row r="20" spans="2:23" ht="19.5" thickBot="1" x14ac:dyDescent="0.35">
      <c r="B20" s="10" t="s">
        <v>42</v>
      </c>
      <c r="C20" s="16">
        <f ca="1">F14</f>
        <v>93806.130232558178</v>
      </c>
      <c r="D20" s="14"/>
      <c r="E20" s="3" t="s">
        <v>429</v>
      </c>
      <c r="F20" s="3">
        <f ca="1">((C18*0.7)- (C18*0.7*F15/J20))*24*C10*0.9</f>
        <v>90835.200000000041</v>
      </c>
      <c r="G20" s="3"/>
      <c r="H20" s="3" t="s">
        <v>478</v>
      </c>
      <c r="I20" s="3"/>
      <c r="J20" s="3">
        <v>1.05</v>
      </c>
      <c r="K20" s="3"/>
      <c r="L20" s="3"/>
      <c r="M20" s="3"/>
      <c r="N20" s="3"/>
      <c r="O20" s="3"/>
      <c r="P20" s="3"/>
      <c r="Q20" s="3"/>
      <c r="R20" s="3" t="s">
        <v>12</v>
      </c>
      <c r="S20" s="3" t="s">
        <v>13</v>
      </c>
      <c r="T20" s="3">
        <v>2120</v>
      </c>
      <c r="U20" s="3" t="s">
        <v>46</v>
      </c>
      <c r="V20" s="3">
        <v>2</v>
      </c>
      <c r="W20" s="3">
        <v>166</v>
      </c>
    </row>
    <row r="21" spans="2:23" ht="19.5" thickBot="1" x14ac:dyDescent="0.35">
      <c r="B21" s="10" t="s">
        <v>44</v>
      </c>
      <c r="C21" s="17">
        <f ca="1">C20*860/10000000</f>
        <v>8.0673272000000029</v>
      </c>
      <c r="D21" s="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17</v>
      </c>
      <c r="T21" s="3">
        <v>1794</v>
      </c>
      <c r="U21" s="3" t="s">
        <v>47</v>
      </c>
      <c r="V21" s="3">
        <v>2</v>
      </c>
      <c r="W21" s="3">
        <v>150</v>
      </c>
    </row>
    <row r="22" spans="2:23" ht="19.5" thickBot="1" x14ac:dyDescent="0.35">
      <c r="B22" s="10" t="s">
        <v>427</v>
      </c>
      <c r="C22" s="16">
        <f ca="1">L10</f>
        <v>10318.6743255814</v>
      </c>
      <c r="D22" s="14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  <c r="Q22" s="3"/>
      <c r="R22" s="3" t="s">
        <v>12</v>
      </c>
      <c r="S22" s="3" t="s">
        <v>17</v>
      </c>
      <c r="T22" s="3">
        <v>1826</v>
      </c>
      <c r="U22" s="3" t="s">
        <v>48</v>
      </c>
      <c r="V22" s="3">
        <v>2</v>
      </c>
      <c r="W22" s="3">
        <v>150</v>
      </c>
    </row>
    <row r="23" spans="2:23" ht="19.5" thickBot="1" x14ac:dyDescent="0.35">
      <c r="B23" s="18" t="s">
        <v>479</v>
      </c>
      <c r="C23" s="19">
        <f ca="1">C20*0.202/1000</f>
        <v>18.94883830697675</v>
      </c>
      <c r="D23" s="20"/>
      <c r="E23" s="3"/>
      <c r="F23" s="3"/>
      <c r="G23" s="81" t="s">
        <v>480</v>
      </c>
      <c r="H23" s="81"/>
      <c r="I23" s="81"/>
      <c r="J23" s="81"/>
      <c r="K23" s="81"/>
      <c r="L23" s="3"/>
      <c r="M23" s="3"/>
      <c r="N23" s="3"/>
      <c r="O23" s="3"/>
      <c r="P23" s="3"/>
      <c r="Q23" s="3"/>
      <c r="R23" s="3" t="s">
        <v>12</v>
      </c>
      <c r="S23" s="3" t="s">
        <v>13</v>
      </c>
      <c r="T23" s="3">
        <v>2143</v>
      </c>
      <c r="U23" s="3" t="s">
        <v>49</v>
      </c>
      <c r="V23" s="3">
        <v>2</v>
      </c>
      <c r="W23" s="3">
        <v>166</v>
      </c>
    </row>
    <row r="24" spans="2:23" x14ac:dyDescent="0.3">
      <c r="E24" s="3"/>
      <c r="F24" s="3"/>
      <c r="G24" s="9"/>
      <c r="H24" s="9" t="s">
        <v>481</v>
      </c>
      <c r="I24" s="9" t="s">
        <v>482</v>
      </c>
      <c r="J24" s="9" t="s">
        <v>467</v>
      </c>
      <c r="K24" s="9" t="s">
        <v>468</v>
      </c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2031</v>
      </c>
      <c r="U24" s="3" t="s">
        <v>50</v>
      </c>
      <c r="V24" s="3">
        <v>2</v>
      </c>
      <c r="W24" s="3">
        <v>150</v>
      </c>
    </row>
    <row r="25" spans="2:23" x14ac:dyDescent="0.3">
      <c r="E25" s="3"/>
      <c r="F25" s="3"/>
      <c r="G25" s="3" t="s">
        <v>483</v>
      </c>
      <c r="H25" s="3">
        <v>0.82</v>
      </c>
      <c r="I25" s="3">
        <v>0.8</v>
      </c>
      <c r="J25" s="3">
        <v>0.85</v>
      </c>
      <c r="K25" s="3">
        <v>0.92</v>
      </c>
      <c r="L25" s="3"/>
      <c r="M25" s="3"/>
      <c r="N25" s="3"/>
      <c r="O25" s="3"/>
      <c r="P25" s="3"/>
      <c r="Q25" s="3"/>
      <c r="R25" s="3" t="s">
        <v>12</v>
      </c>
      <c r="S25" s="3" t="s">
        <v>17</v>
      </c>
      <c r="T25" s="3">
        <v>1703</v>
      </c>
      <c r="U25" s="3" t="s">
        <v>51</v>
      </c>
      <c r="V25" s="3">
        <v>2</v>
      </c>
      <c r="W25" s="3">
        <v>150</v>
      </c>
    </row>
    <row r="26" spans="2:23" x14ac:dyDescent="0.3">
      <c r="E26" s="3"/>
      <c r="F26" s="3"/>
      <c r="G26" s="3" t="s">
        <v>484</v>
      </c>
      <c r="H26" s="3">
        <v>0.88</v>
      </c>
      <c r="I26" s="3">
        <v>0.86</v>
      </c>
      <c r="J26" s="3">
        <v>0.89</v>
      </c>
      <c r="K26" s="3">
        <v>0.92</v>
      </c>
      <c r="L26" s="3"/>
      <c r="M26" s="3"/>
      <c r="N26" s="3"/>
      <c r="O26" s="3"/>
      <c r="P26" s="3"/>
      <c r="Q26" s="3"/>
      <c r="R26" s="3" t="s">
        <v>12</v>
      </c>
      <c r="S26" s="3" t="s">
        <v>17</v>
      </c>
      <c r="T26" s="3">
        <v>1886</v>
      </c>
      <c r="U26" s="3" t="s">
        <v>52</v>
      </c>
      <c r="V26" s="3">
        <v>2</v>
      </c>
      <c r="W26" s="3">
        <v>150</v>
      </c>
    </row>
    <row r="27" spans="2:23" x14ac:dyDescent="0.3">
      <c r="Q27" s="3"/>
      <c r="R27" s="3" t="s">
        <v>12</v>
      </c>
      <c r="S27" s="3" t="s">
        <v>17</v>
      </c>
      <c r="T27" s="3">
        <v>1769</v>
      </c>
      <c r="U27" s="3" t="s">
        <v>53</v>
      </c>
      <c r="V27" s="3">
        <v>2</v>
      </c>
      <c r="W27" s="3">
        <v>150</v>
      </c>
    </row>
    <row r="28" spans="2:23" x14ac:dyDescent="0.3">
      <c r="Q28" s="3"/>
      <c r="R28" s="3" t="s">
        <v>12</v>
      </c>
      <c r="S28" s="3" t="s">
        <v>17</v>
      </c>
      <c r="T28" s="3">
        <v>1946</v>
      </c>
      <c r="U28" s="3" t="s">
        <v>54</v>
      </c>
      <c r="V28" s="3">
        <v>2</v>
      </c>
      <c r="W28" s="3">
        <v>150</v>
      </c>
    </row>
    <row r="29" spans="2:23" x14ac:dyDescent="0.3">
      <c r="Q29" s="3"/>
      <c r="R29" s="3" t="s">
        <v>12</v>
      </c>
      <c r="S29" s="3" t="s">
        <v>17</v>
      </c>
      <c r="T29" s="3">
        <v>1806</v>
      </c>
      <c r="U29" s="3" t="s">
        <v>55</v>
      </c>
      <c r="V29" s="3">
        <v>2</v>
      </c>
      <c r="W29" s="3">
        <v>150</v>
      </c>
    </row>
    <row r="30" spans="2:23" x14ac:dyDescent="0.3">
      <c r="Q30" s="3"/>
      <c r="R30" s="3" t="s">
        <v>12</v>
      </c>
      <c r="S30" s="3" t="s">
        <v>17</v>
      </c>
      <c r="T30" s="3">
        <v>2026</v>
      </c>
      <c r="U30" s="3" t="s">
        <v>56</v>
      </c>
      <c r="V30" s="3">
        <v>2</v>
      </c>
      <c r="W30" s="3">
        <v>150</v>
      </c>
    </row>
    <row r="31" spans="2:23" x14ac:dyDescent="0.3">
      <c r="Q31" s="3"/>
      <c r="R31" s="3" t="s">
        <v>12</v>
      </c>
      <c r="S31" s="3" t="s">
        <v>17</v>
      </c>
      <c r="T31" s="3">
        <v>1661</v>
      </c>
      <c r="U31" s="3" t="s">
        <v>57</v>
      </c>
      <c r="V31" s="3">
        <v>2</v>
      </c>
      <c r="W31" s="3">
        <v>150</v>
      </c>
    </row>
    <row r="32" spans="2:23" x14ac:dyDescent="0.3">
      <c r="Q32" s="3"/>
      <c r="R32" s="3" t="s">
        <v>12</v>
      </c>
      <c r="S32" s="3" t="s">
        <v>13</v>
      </c>
      <c r="T32" s="3">
        <v>2254</v>
      </c>
      <c r="U32" s="3" t="s">
        <v>58</v>
      </c>
      <c r="V32" s="3">
        <v>2</v>
      </c>
      <c r="W32" s="3">
        <v>166</v>
      </c>
    </row>
    <row r="33" spans="17:23" x14ac:dyDescent="0.3">
      <c r="Q33" s="3"/>
      <c r="R33" s="3" t="s">
        <v>12</v>
      </c>
      <c r="S33" s="3" t="s">
        <v>17</v>
      </c>
      <c r="T33" s="3">
        <v>1753</v>
      </c>
      <c r="U33" s="3" t="s">
        <v>59</v>
      </c>
      <c r="V33" s="3">
        <v>2</v>
      </c>
      <c r="W33" s="3">
        <v>150</v>
      </c>
    </row>
    <row r="34" spans="17:23" x14ac:dyDescent="0.3">
      <c r="Q34" s="3"/>
      <c r="R34" s="3" t="s">
        <v>12</v>
      </c>
      <c r="S34" s="3" t="s">
        <v>13</v>
      </c>
      <c r="T34" s="3">
        <v>2249</v>
      </c>
      <c r="U34" s="3" t="s">
        <v>60</v>
      </c>
      <c r="V34" s="3">
        <v>2</v>
      </c>
      <c r="W34" s="3">
        <v>166</v>
      </c>
    </row>
    <row r="35" spans="17:23" x14ac:dyDescent="0.3">
      <c r="Q35" s="3"/>
      <c r="R35" s="3" t="s">
        <v>12</v>
      </c>
      <c r="S35" s="3" t="s">
        <v>13</v>
      </c>
      <c r="T35" s="3">
        <v>2102</v>
      </c>
      <c r="U35" s="3" t="s">
        <v>61</v>
      </c>
      <c r="V35" s="3">
        <v>2</v>
      </c>
      <c r="W35" s="3">
        <v>166</v>
      </c>
    </row>
    <row r="36" spans="17:23" x14ac:dyDescent="0.3">
      <c r="Q36" s="3"/>
      <c r="R36" s="3" t="s">
        <v>12</v>
      </c>
      <c r="S36" s="3" t="s">
        <v>13</v>
      </c>
      <c r="T36" s="3">
        <v>2322</v>
      </c>
      <c r="U36" s="3" t="s">
        <v>62</v>
      </c>
      <c r="V36" s="3">
        <v>2</v>
      </c>
      <c r="W36" s="3">
        <v>166</v>
      </c>
    </row>
    <row r="37" spans="17:23" x14ac:dyDescent="0.3">
      <c r="Q37" s="3"/>
      <c r="R37" s="3" t="s">
        <v>12</v>
      </c>
      <c r="S37" s="3" t="s">
        <v>13</v>
      </c>
      <c r="T37" s="3">
        <v>2203</v>
      </c>
      <c r="U37" s="3" t="s">
        <v>63</v>
      </c>
      <c r="V37" s="3">
        <v>2</v>
      </c>
      <c r="W37" s="3">
        <v>166</v>
      </c>
    </row>
    <row r="38" spans="17:23" x14ac:dyDescent="0.3">
      <c r="Q38" s="3"/>
      <c r="R38" s="3" t="s">
        <v>12</v>
      </c>
      <c r="S38" s="3" t="s">
        <v>17</v>
      </c>
      <c r="T38" s="3">
        <v>1980</v>
      </c>
      <c r="U38" s="3" t="s">
        <v>64</v>
      </c>
      <c r="V38" s="3">
        <v>2</v>
      </c>
      <c r="W38" s="3">
        <v>150</v>
      </c>
    </row>
    <row r="39" spans="17:23" x14ac:dyDescent="0.3">
      <c r="Q39" s="3"/>
      <c r="R39" s="3" t="s">
        <v>12</v>
      </c>
      <c r="S39" s="3" t="s">
        <v>17</v>
      </c>
      <c r="T39" s="3">
        <v>1497</v>
      </c>
      <c r="U39" s="3" t="s">
        <v>65</v>
      </c>
      <c r="V39" s="3">
        <v>2</v>
      </c>
      <c r="W39" s="3">
        <v>150</v>
      </c>
    </row>
    <row r="40" spans="17:23" x14ac:dyDescent="0.3">
      <c r="Q40" s="3"/>
      <c r="R40" s="3" t="s">
        <v>12</v>
      </c>
      <c r="S40" s="3" t="s">
        <v>17</v>
      </c>
      <c r="T40" s="3">
        <v>1829</v>
      </c>
      <c r="U40" s="3" t="s">
        <v>66</v>
      </c>
      <c r="V40" s="3">
        <v>2</v>
      </c>
      <c r="W40" s="3">
        <v>150</v>
      </c>
    </row>
    <row r="41" spans="17:23" x14ac:dyDescent="0.3">
      <c r="Q41" s="3"/>
      <c r="R41" s="3" t="s">
        <v>12</v>
      </c>
      <c r="S41" s="3" t="s">
        <v>13</v>
      </c>
      <c r="T41" s="3">
        <v>2467</v>
      </c>
      <c r="U41" s="3" t="s">
        <v>67</v>
      </c>
      <c r="V41" s="3">
        <v>2</v>
      </c>
      <c r="W41" s="3">
        <v>166</v>
      </c>
    </row>
    <row r="42" spans="17:23" x14ac:dyDescent="0.3">
      <c r="Q42" s="3"/>
      <c r="R42" s="3" t="s">
        <v>12</v>
      </c>
      <c r="S42" s="3" t="s">
        <v>17</v>
      </c>
      <c r="T42" s="3">
        <v>1911</v>
      </c>
      <c r="U42" s="3" t="s">
        <v>68</v>
      </c>
      <c r="V42" s="3">
        <v>2</v>
      </c>
      <c r="W42" s="3">
        <v>150</v>
      </c>
    </row>
    <row r="43" spans="17:23" x14ac:dyDescent="0.3">
      <c r="Q43" s="3"/>
      <c r="R43" s="3" t="s">
        <v>12</v>
      </c>
      <c r="S43" s="3" t="s">
        <v>17</v>
      </c>
      <c r="T43" s="3">
        <v>1824</v>
      </c>
      <c r="U43" s="3" t="s">
        <v>69</v>
      </c>
      <c r="V43" s="3">
        <v>2</v>
      </c>
      <c r="W43" s="3">
        <v>150</v>
      </c>
    </row>
    <row r="44" spans="17:23" x14ac:dyDescent="0.3">
      <c r="Q44" s="3"/>
      <c r="R44" s="3" t="s">
        <v>12</v>
      </c>
      <c r="S44" s="3" t="s">
        <v>13</v>
      </c>
      <c r="T44" s="3">
        <v>2325</v>
      </c>
      <c r="U44" s="3" t="s">
        <v>70</v>
      </c>
      <c r="V44" s="3">
        <v>2</v>
      </c>
      <c r="W44" s="3">
        <v>166</v>
      </c>
    </row>
    <row r="45" spans="17:23" x14ac:dyDescent="0.3">
      <c r="Q45" s="3"/>
      <c r="R45" s="3" t="s">
        <v>12</v>
      </c>
      <c r="S45" s="3" t="s">
        <v>13</v>
      </c>
      <c r="T45" s="3">
        <v>2166</v>
      </c>
      <c r="U45" s="3" t="s">
        <v>71</v>
      </c>
      <c r="V45" s="3">
        <v>2</v>
      </c>
      <c r="W45" s="3">
        <v>166</v>
      </c>
    </row>
    <row r="46" spans="17:23" x14ac:dyDescent="0.3">
      <c r="Q46" s="3"/>
      <c r="R46" s="3" t="s">
        <v>12</v>
      </c>
      <c r="S46" s="3" t="s">
        <v>17</v>
      </c>
      <c r="T46" s="3">
        <v>1935</v>
      </c>
      <c r="U46" s="3" t="s">
        <v>72</v>
      </c>
      <c r="V46" s="3">
        <v>2</v>
      </c>
      <c r="W46" s="3">
        <v>150</v>
      </c>
    </row>
    <row r="47" spans="17:23" x14ac:dyDescent="0.3">
      <c r="Q47" s="3"/>
      <c r="R47" s="3" t="s">
        <v>12</v>
      </c>
      <c r="S47" s="3" t="s">
        <v>13</v>
      </c>
      <c r="T47" s="3">
        <v>2146</v>
      </c>
      <c r="U47" s="3" t="s">
        <v>73</v>
      </c>
      <c r="V47" s="3">
        <v>2</v>
      </c>
      <c r="W47" s="3">
        <v>166</v>
      </c>
    </row>
    <row r="48" spans="17:23" x14ac:dyDescent="0.3">
      <c r="Q48" s="3"/>
      <c r="R48" s="3" t="s">
        <v>12</v>
      </c>
      <c r="S48" s="3" t="s">
        <v>13</v>
      </c>
      <c r="T48" s="3">
        <v>2295</v>
      </c>
      <c r="U48" s="3" t="s">
        <v>74</v>
      </c>
      <c r="V48" s="3">
        <v>2</v>
      </c>
      <c r="W48" s="3">
        <v>166</v>
      </c>
    </row>
    <row r="49" spans="17:23" x14ac:dyDescent="0.3">
      <c r="Q49" s="3"/>
      <c r="R49" s="3" t="s">
        <v>12</v>
      </c>
      <c r="S49" s="3" t="s">
        <v>13</v>
      </c>
      <c r="T49" s="3">
        <v>2203</v>
      </c>
      <c r="U49" s="3" t="s">
        <v>75</v>
      </c>
      <c r="V49" s="3">
        <v>2</v>
      </c>
      <c r="W49" s="3">
        <v>166</v>
      </c>
    </row>
    <row r="50" spans="17:23" x14ac:dyDescent="0.3">
      <c r="Q50" s="3"/>
      <c r="R50" s="3" t="s">
        <v>12</v>
      </c>
      <c r="S50" s="3" t="s">
        <v>13</v>
      </c>
      <c r="T50" s="3">
        <v>2313</v>
      </c>
      <c r="U50" s="3" t="s">
        <v>76</v>
      </c>
      <c r="V50" s="3">
        <v>2</v>
      </c>
      <c r="W50" s="3">
        <v>166</v>
      </c>
    </row>
    <row r="51" spans="17:23" x14ac:dyDescent="0.3">
      <c r="Q51" s="3"/>
      <c r="R51" s="3" t="s">
        <v>12</v>
      </c>
      <c r="S51" s="3" t="s">
        <v>13</v>
      </c>
      <c r="T51" s="3">
        <v>2272</v>
      </c>
      <c r="U51" s="3" t="s">
        <v>77</v>
      </c>
      <c r="V51" s="3">
        <v>2</v>
      </c>
      <c r="W51" s="3">
        <v>166</v>
      </c>
    </row>
    <row r="52" spans="17:23" x14ac:dyDescent="0.3">
      <c r="Q52" s="3"/>
      <c r="R52" s="3" t="s">
        <v>12</v>
      </c>
      <c r="S52" s="3" t="s">
        <v>17</v>
      </c>
      <c r="T52" s="3">
        <v>1937</v>
      </c>
      <c r="U52" s="3" t="s">
        <v>78</v>
      </c>
      <c r="V52" s="3">
        <v>2</v>
      </c>
      <c r="W52" s="3">
        <v>150</v>
      </c>
    </row>
    <row r="53" spans="17:23" x14ac:dyDescent="0.3">
      <c r="Q53" s="3"/>
      <c r="R53" s="3" t="s">
        <v>12</v>
      </c>
      <c r="S53" s="3" t="s">
        <v>17</v>
      </c>
      <c r="T53" s="3">
        <v>1658</v>
      </c>
      <c r="U53" s="3" t="s">
        <v>79</v>
      </c>
      <c r="V53" s="3">
        <v>2</v>
      </c>
      <c r="W53" s="3">
        <v>150</v>
      </c>
    </row>
    <row r="54" spans="17:23" x14ac:dyDescent="0.3">
      <c r="Q54" s="3"/>
      <c r="R54" s="3" t="s">
        <v>12</v>
      </c>
      <c r="S54" s="3" t="s">
        <v>17</v>
      </c>
      <c r="T54" s="3">
        <v>1957</v>
      </c>
      <c r="U54" s="3" t="s">
        <v>80</v>
      </c>
      <c r="V54" s="3">
        <v>2</v>
      </c>
      <c r="W54" s="3">
        <v>150</v>
      </c>
    </row>
    <row r="55" spans="17:23" x14ac:dyDescent="0.3">
      <c r="Q55" s="3"/>
      <c r="R55" s="3" t="s">
        <v>12</v>
      </c>
      <c r="S55" s="3" t="s">
        <v>17</v>
      </c>
      <c r="T55" s="3">
        <v>1654</v>
      </c>
      <c r="U55" s="3" t="s">
        <v>81</v>
      </c>
      <c r="V55" s="3">
        <v>2</v>
      </c>
      <c r="W55" s="3">
        <v>150</v>
      </c>
    </row>
    <row r="56" spans="17:23" x14ac:dyDescent="0.3">
      <c r="Q56" s="3"/>
      <c r="R56" s="3" t="s">
        <v>12</v>
      </c>
      <c r="S56" s="3" t="s">
        <v>13</v>
      </c>
      <c r="T56" s="3">
        <v>2375</v>
      </c>
      <c r="U56" s="3" t="s">
        <v>82</v>
      </c>
      <c r="V56" s="3">
        <v>2</v>
      </c>
      <c r="W56" s="3">
        <v>166</v>
      </c>
    </row>
    <row r="57" spans="17:23" x14ac:dyDescent="0.3">
      <c r="Q57" s="3"/>
      <c r="R57" s="3" t="s">
        <v>12</v>
      </c>
      <c r="S57" s="3" t="s">
        <v>13</v>
      </c>
      <c r="T57" s="3">
        <v>2113</v>
      </c>
      <c r="U57" s="3" t="s">
        <v>83</v>
      </c>
      <c r="V57" s="3">
        <v>2</v>
      </c>
      <c r="W57" s="3">
        <v>166</v>
      </c>
    </row>
    <row r="58" spans="17:23" x14ac:dyDescent="0.3">
      <c r="Q58" s="3"/>
      <c r="R58" s="3" t="s">
        <v>12</v>
      </c>
      <c r="S58" s="3" t="s">
        <v>17</v>
      </c>
      <c r="T58" s="3">
        <v>1891</v>
      </c>
      <c r="U58" s="3" t="s">
        <v>84</v>
      </c>
      <c r="V58" s="3">
        <v>2</v>
      </c>
      <c r="W58" s="3">
        <v>150</v>
      </c>
    </row>
    <row r="59" spans="17:23" x14ac:dyDescent="0.3">
      <c r="Q59" s="3"/>
      <c r="R59" s="3" t="s">
        <v>12</v>
      </c>
      <c r="S59" s="3" t="s">
        <v>13</v>
      </c>
      <c r="T59" s="3">
        <v>2113</v>
      </c>
      <c r="U59" s="3" t="s">
        <v>85</v>
      </c>
      <c r="V59" s="3">
        <v>2</v>
      </c>
      <c r="W59" s="3">
        <v>166</v>
      </c>
    </row>
    <row r="60" spans="17:23" x14ac:dyDescent="0.3">
      <c r="Q60" s="3"/>
      <c r="R60" s="3" t="s">
        <v>12</v>
      </c>
      <c r="S60" s="3" t="s">
        <v>17</v>
      </c>
      <c r="T60" s="3">
        <v>1953</v>
      </c>
      <c r="U60" s="3" t="s">
        <v>86</v>
      </c>
      <c r="V60" s="3">
        <v>2</v>
      </c>
      <c r="W60" s="3">
        <v>150</v>
      </c>
    </row>
    <row r="61" spans="17:23" x14ac:dyDescent="0.3">
      <c r="Q61" s="3"/>
      <c r="R61" s="3" t="s">
        <v>12</v>
      </c>
      <c r="S61" s="3" t="s">
        <v>17</v>
      </c>
      <c r="T61" s="3">
        <v>2076</v>
      </c>
      <c r="U61" s="3" t="s">
        <v>87</v>
      </c>
      <c r="V61" s="3">
        <v>2</v>
      </c>
      <c r="W61" s="3">
        <v>150</v>
      </c>
    </row>
    <row r="62" spans="17:23" x14ac:dyDescent="0.3">
      <c r="Q62" s="3"/>
      <c r="R62" s="3" t="s">
        <v>12</v>
      </c>
      <c r="S62" s="3" t="s">
        <v>17</v>
      </c>
      <c r="T62" s="3">
        <v>1905</v>
      </c>
      <c r="U62" s="3" t="s">
        <v>88</v>
      </c>
      <c r="V62" s="3">
        <v>2</v>
      </c>
      <c r="W62" s="3">
        <v>150</v>
      </c>
    </row>
    <row r="63" spans="17:23" x14ac:dyDescent="0.3">
      <c r="Q63" s="3"/>
      <c r="R63" s="3" t="s">
        <v>12</v>
      </c>
      <c r="S63" s="3" t="s">
        <v>17</v>
      </c>
      <c r="T63" s="3">
        <v>1989</v>
      </c>
      <c r="U63" s="3" t="s">
        <v>89</v>
      </c>
      <c r="V63" s="3">
        <v>2</v>
      </c>
      <c r="W63" s="3">
        <v>150</v>
      </c>
    </row>
    <row r="64" spans="17:23" x14ac:dyDescent="0.3">
      <c r="Q64" s="3"/>
      <c r="R64" s="3" t="s">
        <v>12</v>
      </c>
      <c r="S64" s="3" t="s">
        <v>17</v>
      </c>
      <c r="T64" s="3">
        <v>1917</v>
      </c>
      <c r="U64" s="3" t="s">
        <v>90</v>
      </c>
      <c r="V64" s="3">
        <v>2</v>
      </c>
      <c r="W64" s="3">
        <v>150</v>
      </c>
    </row>
    <row r="65" spans="17:23" x14ac:dyDescent="0.3">
      <c r="Q65" s="3"/>
      <c r="R65" s="3" t="s">
        <v>91</v>
      </c>
      <c r="S65" s="3" t="s">
        <v>13</v>
      </c>
      <c r="T65" s="3">
        <v>2921</v>
      </c>
      <c r="U65" s="3" t="s">
        <v>92</v>
      </c>
      <c r="V65" s="3">
        <v>2</v>
      </c>
      <c r="W65" s="3">
        <v>166</v>
      </c>
    </row>
    <row r="66" spans="17:23" x14ac:dyDescent="0.3">
      <c r="Q66" s="3"/>
      <c r="R66" s="3" t="s">
        <v>91</v>
      </c>
      <c r="S66" s="3" t="s">
        <v>93</v>
      </c>
      <c r="T66" s="3">
        <v>3048</v>
      </c>
      <c r="U66" s="3" t="s">
        <v>94</v>
      </c>
      <c r="V66" s="3">
        <v>2</v>
      </c>
      <c r="W66" s="3">
        <v>166</v>
      </c>
    </row>
    <row r="67" spans="17:23" x14ac:dyDescent="0.3">
      <c r="Q67" s="3"/>
      <c r="R67" s="3" t="s">
        <v>91</v>
      </c>
      <c r="S67" s="3" t="s">
        <v>13</v>
      </c>
      <c r="T67" s="3">
        <v>2320</v>
      </c>
      <c r="U67" s="3" t="s">
        <v>95</v>
      </c>
      <c r="V67" s="3">
        <v>2</v>
      </c>
      <c r="W67" s="3">
        <v>166</v>
      </c>
    </row>
    <row r="68" spans="17:23" x14ac:dyDescent="0.3">
      <c r="Q68" s="3"/>
      <c r="R68" s="3" t="s">
        <v>91</v>
      </c>
      <c r="S68" s="3" t="s">
        <v>13</v>
      </c>
      <c r="T68" s="3">
        <v>2742</v>
      </c>
      <c r="U68" s="3" t="s">
        <v>96</v>
      </c>
      <c r="V68" s="3">
        <v>2</v>
      </c>
      <c r="W68" s="3">
        <v>166</v>
      </c>
    </row>
    <row r="69" spans="17:23" x14ac:dyDescent="0.3">
      <c r="Q69" s="3"/>
      <c r="R69" s="3" t="s">
        <v>91</v>
      </c>
      <c r="S69" s="3" t="s">
        <v>13</v>
      </c>
      <c r="T69" s="3">
        <v>2741</v>
      </c>
      <c r="U69" s="3" t="s">
        <v>97</v>
      </c>
      <c r="V69" s="3">
        <v>2</v>
      </c>
      <c r="W69" s="3">
        <v>166</v>
      </c>
    </row>
    <row r="70" spans="17:23" x14ac:dyDescent="0.3">
      <c r="Q70" s="3"/>
      <c r="R70" s="3" t="s">
        <v>91</v>
      </c>
      <c r="S70" s="3" t="s">
        <v>13</v>
      </c>
      <c r="T70" s="3">
        <v>2805</v>
      </c>
      <c r="U70" s="3" t="s">
        <v>98</v>
      </c>
      <c r="V70" s="3">
        <v>2</v>
      </c>
      <c r="W70" s="3">
        <v>166</v>
      </c>
    </row>
    <row r="71" spans="17:23" x14ac:dyDescent="0.3">
      <c r="Q71" s="3"/>
      <c r="R71" s="3" t="s">
        <v>91</v>
      </c>
      <c r="S71" s="3" t="s">
        <v>13</v>
      </c>
      <c r="T71" s="3">
        <v>2202</v>
      </c>
      <c r="U71" s="3" t="s">
        <v>99</v>
      </c>
      <c r="V71" s="3">
        <v>2</v>
      </c>
      <c r="W71" s="3">
        <v>166</v>
      </c>
    </row>
    <row r="72" spans="17:23" x14ac:dyDescent="0.3">
      <c r="Q72" s="3"/>
      <c r="R72" s="3" t="s">
        <v>91</v>
      </c>
      <c r="S72" s="3" t="s">
        <v>13</v>
      </c>
      <c r="T72" s="3">
        <v>2697</v>
      </c>
      <c r="U72" s="3" t="s">
        <v>100</v>
      </c>
      <c r="V72" s="3">
        <v>2</v>
      </c>
      <c r="W72" s="3">
        <v>166</v>
      </c>
    </row>
    <row r="73" spans="17:23" x14ac:dyDescent="0.3">
      <c r="Q73" s="3"/>
      <c r="R73" s="3" t="s">
        <v>91</v>
      </c>
      <c r="S73" s="3" t="s">
        <v>13</v>
      </c>
      <c r="T73" s="3">
        <v>2566</v>
      </c>
      <c r="U73" s="3" t="s">
        <v>101</v>
      </c>
      <c r="V73" s="3">
        <v>2</v>
      </c>
      <c r="W73" s="3">
        <v>166</v>
      </c>
    </row>
    <row r="74" spans="17:23" x14ac:dyDescent="0.3">
      <c r="Q74" s="3"/>
      <c r="R74" s="3" t="s">
        <v>91</v>
      </c>
      <c r="S74" s="3" t="s">
        <v>17</v>
      </c>
      <c r="T74" s="3">
        <v>1994</v>
      </c>
      <c r="U74" s="3" t="s">
        <v>102</v>
      </c>
      <c r="V74" s="3">
        <v>2</v>
      </c>
      <c r="W74" s="3">
        <v>150</v>
      </c>
    </row>
    <row r="75" spans="17:23" x14ac:dyDescent="0.3">
      <c r="Q75" s="3"/>
      <c r="R75" s="3" t="s">
        <v>91</v>
      </c>
      <c r="S75" s="3" t="s">
        <v>13</v>
      </c>
      <c r="T75" s="3">
        <v>2317</v>
      </c>
      <c r="U75" s="3" t="s">
        <v>103</v>
      </c>
      <c r="V75" s="3">
        <v>2</v>
      </c>
      <c r="W75" s="3">
        <v>166</v>
      </c>
    </row>
    <row r="76" spans="17:23" x14ac:dyDescent="0.3">
      <c r="Q76" s="3"/>
      <c r="R76" s="3" t="s">
        <v>91</v>
      </c>
      <c r="S76" s="3" t="s">
        <v>17</v>
      </c>
      <c r="T76" s="3">
        <v>2087</v>
      </c>
      <c r="U76" s="3" t="s">
        <v>104</v>
      </c>
      <c r="V76" s="3">
        <v>2</v>
      </c>
      <c r="W76" s="3">
        <v>150</v>
      </c>
    </row>
    <row r="77" spans="17:23" x14ac:dyDescent="0.3">
      <c r="Q77" s="3"/>
      <c r="R77" s="3" t="s">
        <v>91</v>
      </c>
      <c r="S77" s="3" t="s">
        <v>13</v>
      </c>
      <c r="T77" s="3">
        <v>2469</v>
      </c>
      <c r="U77" s="3" t="s">
        <v>105</v>
      </c>
      <c r="V77" s="3">
        <v>2</v>
      </c>
      <c r="W77" s="3">
        <v>166</v>
      </c>
    </row>
    <row r="78" spans="17:23" x14ac:dyDescent="0.3">
      <c r="Q78" s="3"/>
      <c r="R78" s="3" t="s">
        <v>91</v>
      </c>
      <c r="S78" s="3" t="s">
        <v>13</v>
      </c>
      <c r="T78" s="3">
        <v>2487</v>
      </c>
      <c r="U78" s="3" t="s">
        <v>106</v>
      </c>
      <c r="V78" s="3">
        <v>2</v>
      </c>
      <c r="W78" s="3">
        <v>166</v>
      </c>
    </row>
    <row r="79" spans="17:23" x14ac:dyDescent="0.3">
      <c r="Q79" s="3"/>
      <c r="R79" s="3" t="s">
        <v>91</v>
      </c>
      <c r="S79" s="3" t="s">
        <v>17</v>
      </c>
      <c r="T79" s="3">
        <v>2016</v>
      </c>
      <c r="U79" s="3" t="s">
        <v>107</v>
      </c>
      <c r="V79" s="3">
        <v>2</v>
      </c>
      <c r="W79" s="3">
        <v>150</v>
      </c>
    </row>
    <row r="80" spans="17:23" x14ac:dyDescent="0.3">
      <c r="Q80" s="3"/>
      <c r="R80" s="3" t="s">
        <v>91</v>
      </c>
      <c r="S80" s="3" t="s">
        <v>13</v>
      </c>
      <c r="T80" s="3">
        <v>2240</v>
      </c>
      <c r="U80" s="3" t="s">
        <v>108</v>
      </c>
      <c r="V80" s="3">
        <v>2</v>
      </c>
      <c r="W80" s="3">
        <v>166</v>
      </c>
    </row>
    <row r="81" spans="17:23" x14ac:dyDescent="0.3">
      <c r="Q81" s="3"/>
      <c r="R81" s="3" t="s">
        <v>91</v>
      </c>
      <c r="S81" s="3" t="s">
        <v>93</v>
      </c>
      <c r="T81" s="3">
        <v>3061</v>
      </c>
      <c r="U81" s="3" t="s">
        <v>109</v>
      </c>
      <c r="V81" s="3">
        <v>2</v>
      </c>
      <c r="W81" s="3">
        <v>166</v>
      </c>
    </row>
    <row r="82" spans="17:23" x14ac:dyDescent="0.3">
      <c r="Q82" s="3"/>
      <c r="R82" s="3" t="s">
        <v>91</v>
      </c>
      <c r="S82" s="3" t="s">
        <v>93</v>
      </c>
      <c r="T82" s="3">
        <v>3148</v>
      </c>
      <c r="U82" s="3" t="s">
        <v>110</v>
      </c>
      <c r="V82" s="3">
        <v>2</v>
      </c>
      <c r="W82" s="3">
        <v>166</v>
      </c>
    </row>
    <row r="83" spans="17:23" x14ac:dyDescent="0.3">
      <c r="Q83" s="3"/>
      <c r="R83" s="3" t="s">
        <v>91</v>
      </c>
      <c r="S83" s="3" t="s">
        <v>13</v>
      </c>
      <c r="T83" s="3">
        <v>2271</v>
      </c>
      <c r="U83" s="3" t="s">
        <v>111</v>
      </c>
      <c r="V83" s="3">
        <v>2</v>
      </c>
      <c r="W83" s="3">
        <v>166</v>
      </c>
    </row>
    <row r="84" spans="17:23" x14ac:dyDescent="0.3">
      <c r="Q84" s="3"/>
      <c r="R84" s="3" t="s">
        <v>91</v>
      </c>
      <c r="S84" s="3" t="s">
        <v>93</v>
      </c>
      <c r="T84" s="3">
        <v>3187</v>
      </c>
      <c r="U84" s="3" t="s">
        <v>112</v>
      </c>
      <c r="V84" s="3">
        <v>2</v>
      </c>
      <c r="W84" s="3">
        <v>166</v>
      </c>
    </row>
    <row r="85" spans="17:23" x14ac:dyDescent="0.3">
      <c r="Q85" s="3"/>
      <c r="R85" s="3" t="s">
        <v>91</v>
      </c>
      <c r="S85" s="3" t="s">
        <v>17</v>
      </c>
      <c r="T85" s="3">
        <v>1899</v>
      </c>
      <c r="U85" s="3" t="s">
        <v>113</v>
      </c>
      <c r="V85" s="3">
        <v>2</v>
      </c>
      <c r="W85" s="3">
        <v>150</v>
      </c>
    </row>
    <row r="86" spans="17:23" x14ac:dyDescent="0.3">
      <c r="Q86" s="3"/>
      <c r="R86" s="3" t="s">
        <v>91</v>
      </c>
      <c r="S86" s="3" t="s">
        <v>13</v>
      </c>
      <c r="T86" s="3">
        <v>2211</v>
      </c>
      <c r="U86" s="3" t="s">
        <v>114</v>
      </c>
      <c r="V86" s="3">
        <v>2</v>
      </c>
      <c r="W86" s="3">
        <v>166</v>
      </c>
    </row>
    <row r="87" spans="17:23" x14ac:dyDescent="0.3">
      <c r="Q87" s="3"/>
      <c r="R87" s="3" t="s">
        <v>91</v>
      </c>
      <c r="S87" s="3" t="s">
        <v>13</v>
      </c>
      <c r="T87" s="3">
        <v>2241</v>
      </c>
      <c r="U87" s="3" t="s">
        <v>115</v>
      </c>
      <c r="V87" s="3">
        <v>2</v>
      </c>
      <c r="W87" s="3">
        <v>166</v>
      </c>
    </row>
    <row r="88" spans="17:23" x14ac:dyDescent="0.3">
      <c r="Q88" s="3"/>
      <c r="R88" s="3" t="s">
        <v>91</v>
      </c>
      <c r="S88" s="3" t="s">
        <v>13</v>
      </c>
      <c r="T88" s="3">
        <v>2364</v>
      </c>
      <c r="U88" s="3" t="s">
        <v>116</v>
      </c>
      <c r="V88" s="3">
        <v>2</v>
      </c>
      <c r="W88" s="3">
        <v>166</v>
      </c>
    </row>
    <row r="89" spans="17:23" x14ac:dyDescent="0.3">
      <c r="Q89" s="3"/>
      <c r="R89" s="3" t="s">
        <v>91</v>
      </c>
      <c r="S89" s="3" t="s">
        <v>13</v>
      </c>
      <c r="T89" s="3">
        <v>2253</v>
      </c>
      <c r="U89" s="3" t="s">
        <v>117</v>
      </c>
      <c r="V89" s="3">
        <v>2</v>
      </c>
      <c r="W89" s="3">
        <v>166</v>
      </c>
    </row>
    <row r="90" spans="17:23" x14ac:dyDescent="0.3">
      <c r="Q90" s="3"/>
      <c r="R90" s="3" t="s">
        <v>91</v>
      </c>
      <c r="S90" s="3" t="s">
        <v>13</v>
      </c>
      <c r="T90" s="3">
        <v>2368</v>
      </c>
      <c r="U90" s="3" t="s">
        <v>118</v>
      </c>
      <c r="V90" s="3">
        <v>2</v>
      </c>
      <c r="W90" s="3">
        <v>166</v>
      </c>
    </row>
    <row r="91" spans="17:23" x14ac:dyDescent="0.3">
      <c r="Q91" s="3"/>
      <c r="R91" s="3" t="s">
        <v>91</v>
      </c>
      <c r="S91" s="3" t="s">
        <v>13</v>
      </c>
      <c r="T91" s="3">
        <v>2242</v>
      </c>
      <c r="U91" s="3" t="s">
        <v>119</v>
      </c>
      <c r="V91" s="3">
        <v>2</v>
      </c>
      <c r="W91" s="3">
        <v>166</v>
      </c>
    </row>
    <row r="92" spans="17:23" x14ac:dyDescent="0.3">
      <c r="Q92" s="3"/>
      <c r="R92" s="3" t="s">
        <v>91</v>
      </c>
      <c r="S92" s="3" t="s">
        <v>93</v>
      </c>
      <c r="T92" s="3">
        <v>3163</v>
      </c>
      <c r="U92" s="3" t="s">
        <v>120</v>
      </c>
      <c r="V92" s="3">
        <v>2</v>
      </c>
      <c r="W92" s="3">
        <v>166</v>
      </c>
    </row>
    <row r="93" spans="17:23" x14ac:dyDescent="0.3">
      <c r="Q93" s="3"/>
      <c r="R93" s="3" t="s">
        <v>91</v>
      </c>
      <c r="S93" s="3" t="s">
        <v>17</v>
      </c>
      <c r="T93" s="3">
        <v>1850</v>
      </c>
      <c r="U93" s="3" t="s">
        <v>121</v>
      </c>
      <c r="V93" s="3">
        <v>2</v>
      </c>
      <c r="W93" s="3">
        <v>150</v>
      </c>
    </row>
    <row r="94" spans="17:23" x14ac:dyDescent="0.3">
      <c r="Q94" s="3"/>
      <c r="R94" s="3" t="s">
        <v>91</v>
      </c>
      <c r="S94" s="3" t="s">
        <v>13</v>
      </c>
      <c r="T94" s="3">
        <v>2115</v>
      </c>
      <c r="U94" s="3" t="s">
        <v>122</v>
      </c>
      <c r="V94" s="3">
        <v>2</v>
      </c>
      <c r="W94" s="3">
        <v>166</v>
      </c>
    </row>
    <row r="95" spans="17:23" x14ac:dyDescent="0.3">
      <c r="Q95" s="3"/>
      <c r="R95" s="3" t="s">
        <v>91</v>
      </c>
      <c r="S95" s="3" t="s">
        <v>13</v>
      </c>
      <c r="T95" s="3">
        <v>2294</v>
      </c>
      <c r="U95" s="3" t="s">
        <v>123</v>
      </c>
      <c r="V95" s="3">
        <v>2</v>
      </c>
      <c r="W95" s="3">
        <v>166</v>
      </c>
    </row>
    <row r="96" spans="17:23" x14ac:dyDescent="0.3">
      <c r="Q96" s="3"/>
      <c r="R96" s="3" t="s">
        <v>91</v>
      </c>
      <c r="S96" s="3" t="s">
        <v>13</v>
      </c>
      <c r="T96" s="3">
        <v>2508</v>
      </c>
      <c r="U96" s="3" t="s">
        <v>124</v>
      </c>
      <c r="V96" s="3">
        <v>2</v>
      </c>
      <c r="W96" s="3">
        <v>166</v>
      </c>
    </row>
    <row r="97" spans="17:23" x14ac:dyDescent="0.3">
      <c r="Q97" s="3"/>
      <c r="R97" s="3" t="s">
        <v>91</v>
      </c>
      <c r="S97" s="3" t="s">
        <v>13</v>
      </c>
      <c r="T97" s="3">
        <v>2901</v>
      </c>
      <c r="U97" s="3" t="s">
        <v>125</v>
      </c>
      <c r="V97" s="3">
        <v>2</v>
      </c>
      <c r="W97" s="3">
        <v>166</v>
      </c>
    </row>
    <row r="98" spans="17:23" x14ac:dyDescent="0.3">
      <c r="Q98" s="3"/>
      <c r="R98" s="3" t="s">
        <v>91</v>
      </c>
      <c r="S98" s="3" t="s">
        <v>13</v>
      </c>
      <c r="T98" s="3">
        <v>2828</v>
      </c>
      <c r="U98" s="3" t="s">
        <v>126</v>
      </c>
      <c r="V98" s="3">
        <v>2</v>
      </c>
      <c r="W98" s="3">
        <v>166</v>
      </c>
    </row>
    <row r="99" spans="17:23" x14ac:dyDescent="0.3">
      <c r="Q99" s="3"/>
      <c r="R99" s="3" t="s">
        <v>91</v>
      </c>
      <c r="S99" s="3" t="s">
        <v>17</v>
      </c>
      <c r="T99" s="3">
        <v>1769</v>
      </c>
      <c r="U99" s="3" t="s">
        <v>127</v>
      </c>
      <c r="V99" s="3">
        <v>2</v>
      </c>
      <c r="W99" s="3">
        <v>150</v>
      </c>
    </row>
    <row r="100" spans="17:23" x14ac:dyDescent="0.3">
      <c r="Q100" s="3"/>
      <c r="R100" s="3" t="s">
        <v>91</v>
      </c>
      <c r="S100" s="3" t="s">
        <v>93</v>
      </c>
      <c r="T100" s="3">
        <v>3057</v>
      </c>
      <c r="U100" s="3" t="s">
        <v>128</v>
      </c>
      <c r="V100" s="3">
        <v>2</v>
      </c>
      <c r="W100" s="3">
        <v>182</v>
      </c>
    </row>
    <row r="101" spans="17:23" x14ac:dyDescent="0.3">
      <c r="Q101" s="3"/>
      <c r="R101" s="3" t="s">
        <v>91</v>
      </c>
      <c r="S101" s="3" t="s">
        <v>93</v>
      </c>
      <c r="T101" s="3">
        <v>3048</v>
      </c>
      <c r="U101" s="3" t="s">
        <v>129</v>
      </c>
      <c r="V101" s="3">
        <v>2</v>
      </c>
      <c r="W101" s="3">
        <v>182</v>
      </c>
    </row>
    <row r="102" spans="17:23" x14ac:dyDescent="0.3">
      <c r="Q102" s="3"/>
      <c r="R102" s="3" t="s">
        <v>91</v>
      </c>
      <c r="S102" s="3" t="s">
        <v>13</v>
      </c>
      <c r="T102" s="3">
        <v>2196</v>
      </c>
      <c r="U102" s="3" t="s">
        <v>130</v>
      </c>
      <c r="V102" s="3">
        <v>2</v>
      </c>
      <c r="W102" s="3">
        <v>166</v>
      </c>
    </row>
    <row r="103" spans="17:23" x14ac:dyDescent="0.3">
      <c r="Q103" s="3"/>
      <c r="R103" s="3" t="s">
        <v>91</v>
      </c>
      <c r="S103" s="3" t="s">
        <v>13</v>
      </c>
      <c r="T103" s="3">
        <v>2464</v>
      </c>
      <c r="U103" s="3" t="s">
        <v>131</v>
      </c>
      <c r="V103" s="3">
        <v>2</v>
      </c>
      <c r="W103" s="3">
        <v>166</v>
      </c>
    </row>
    <row r="104" spans="17:23" x14ac:dyDescent="0.3">
      <c r="Q104" s="3"/>
      <c r="R104" s="3" t="s">
        <v>91</v>
      </c>
      <c r="S104" s="3" t="s">
        <v>13</v>
      </c>
      <c r="T104" s="3">
        <v>2690</v>
      </c>
      <c r="U104" s="3" t="s">
        <v>132</v>
      </c>
      <c r="V104" s="3">
        <v>2</v>
      </c>
      <c r="W104" s="3">
        <v>166</v>
      </c>
    </row>
    <row r="105" spans="17:23" x14ac:dyDescent="0.3">
      <c r="Q105" s="3"/>
      <c r="R105" s="3" t="s">
        <v>91</v>
      </c>
      <c r="S105" s="3" t="s">
        <v>17</v>
      </c>
      <c r="T105" s="3">
        <v>1956</v>
      </c>
      <c r="U105" s="3" t="s">
        <v>133</v>
      </c>
      <c r="V105" s="3">
        <v>2</v>
      </c>
      <c r="W105" s="3">
        <v>150</v>
      </c>
    </row>
    <row r="106" spans="17:23" x14ac:dyDescent="0.3">
      <c r="Q106" s="3"/>
      <c r="R106" s="3" t="s">
        <v>91</v>
      </c>
      <c r="S106" s="3" t="s">
        <v>13</v>
      </c>
      <c r="T106" s="3">
        <v>2187</v>
      </c>
      <c r="U106" s="3" t="s">
        <v>134</v>
      </c>
      <c r="V106" s="3">
        <v>2</v>
      </c>
      <c r="W106" s="3">
        <v>166</v>
      </c>
    </row>
    <row r="107" spans="17:23" x14ac:dyDescent="0.3">
      <c r="Q107" s="3"/>
      <c r="R107" s="3" t="s">
        <v>91</v>
      </c>
      <c r="S107" s="3" t="s">
        <v>13</v>
      </c>
      <c r="T107" s="3">
        <v>2184</v>
      </c>
      <c r="U107" s="3" t="s">
        <v>135</v>
      </c>
      <c r="V107" s="3">
        <v>2</v>
      </c>
      <c r="W107" s="3">
        <v>166</v>
      </c>
    </row>
    <row r="108" spans="17:23" x14ac:dyDescent="0.3">
      <c r="Q108" s="3"/>
      <c r="R108" s="3" t="s">
        <v>91</v>
      </c>
      <c r="S108" s="3" t="s">
        <v>17</v>
      </c>
      <c r="T108" s="3">
        <v>2056</v>
      </c>
      <c r="U108" s="3" t="s">
        <v>136</v>
      </c>
      <c r="V108" s="3">
        <v>2</v>
      </c>
      <c r="W108" s="3">
        <v>150</v>
      </c>
    </row>
    <row r="109" spans="17:23" x14ac:dyDescent="0.3">
      <c r="Q109" s="3"/>
      <c r="R109" s="3" t="s">
        <v>91</v>
      </c>
      <c r="S109" s="3" t="s">
        <v>13</v>
      </c>
      <c r="T109" s="3">
        <v>2721</v>
      </c>
      <c r="U109" s="3" t="s">
        <v>137</v>
      </c>
      <c r="V109" s="3">
        <v>2</v>
      </c>
      <c r="W109" s="3">
        <v>166</v>
      </c>
    </row>
    <row r="110" spans="17:23" x14ac:dyDescent="0.3">
      <c r="Q110" s="3"/>
      <c r="R110" s="3" t="s">
        <v>91</v>
      </c>
      <c r="S110" s="3" t="s">
        <v>13</v>
      </c>
      <c r="T110" s="3">
        <v>2977</v>
      </c>
      <c r="U110" s="3" t="s">
        <v>138</v>
      </c>
      <c r="V110" s="3">
        <v>2</v>
      </c>
      <c r="W110" s="3">
        <v>166</v>
      </c>
    </row>
    <row r="111" spans="17:23" x14ac:dyDescent="0.3">
      <c r="Q111" s="3"/>
      <c r="R111" s="3" t="s">
        <v>91</v>
      </c>
      <c r="S111" s="3" t="s">
        <v>13</v>
      </c>
      <c r="T111" s="3">
        <v>2894</v>
      </c>
      <c r="U111" s="3" t="s">
        <v>139</v>
      </c>
      <c r="V111" s="3">
        <v>2</v>
      </c>
      <c r="W111" s="3">
        <v>166</v>
      </c>
    </row>
    <row r="112" spans="17:23" x14ac:dyDescent="0.3">
      <c r="Q112" s="3"/>
      <c r="R112" s="3" t="s">
        <v>91</v>
      </c>
      <c r="S112" s="3" t="s">
        <v>13</v>
      </c>
      <c r="T112" s="3">
        <v>2675</v>
      </c>
      <c r="U112" s="3" t="s">
        <v>140</v>
      </c>
      <c r="V112" s="3">
        <v>2</v>
      </c>
      <c r="W112" s="3">
        <v>166</v>
      </c>
    </row>
    <row r="113" spans="17:23" x14ac:dyDescent="0.3">
      <c r="Q113" s="3"/>
      <c r="R113" s="3" t="s">
        <v>91</v>
      </c>
      <c r="S113" s="3" t="s">
        <v>13</v>
      </c>
      <c r="T113" s="3">
        <v>2832</v>
      </c>
      <c r="U113" s="3" t="s">
        <v>141</v>
      </c>
      <c r="V113" s="3">
        <v>2</v>
      </c>
      <c r="W113" s="3">
        <v>166</v>
      </c>
    </row>
    <row r="114" spans="17:23" x14ac:dyDescent="0.3">
      <c r="Q114" s="3"/>
      <c r="R114" s="3" t="s">
        <v>91</v>
      </c>
      <c r="S114" s="3" t="s">
        <v>13</v>
      </c>
      <c r="T114" s="3">
        <v>2652</v>
      </c>
      <c r="U114" s="3" t="s">
        <v>142</v>
      </c>
      <c r="V114" s="3">
        <v>2</v>
      </c>
      <c r="W114" s="3">
        <v>166</v>
      </c>
    </row>
    <row r="115" spans="17:23" x14ac:dyDescent="0.3">
      <c r="Q115" s="3"/>
      <c r="R115" s="3" t="s">
        <v>91</v>
      </c>
      <c r="S115" s="3" t="s">
        <v>13</v>
      </c>
      <c r="T115" s="3">
        <v>2741</v>
      </c>
      <c r="U115" s="3" t="s">
        <v>143</v>
      </c>
      <c r="V115" s="3">
        <v>2</v>
      </c>
      <c r="W115" s="3">
        <v>166</v>
      </c>
    </row>
    <row r="116" spans="17:23" x14ac:dyDescent="0.3">
      <c r="Q116" s="3"/>
      <c r="R116" s="3" t="s">
        <v>91</v>
      </c>
      <c r="S116" s="3" t="s">
        <v>17</v>
      </c>
      <c r="T116" s="3">
        <v>2069</v>
      </c>
      <c r="U116" s="3" t="s">
        <v>144</v>
      </c>
      <c r="V116" s="3">
        <v>2</v>
      </c>
      <c r="W116" s="3">
        <v>150</v>
      </c>
    </row>
    <row r="117" spans="17:23" x14ac:dyDescent="0.3">
      <c r="Q117" s="3"/>
      <c r="R117" s="3" t="s">
        <v>91</v>
      </c>
      <c r="S117" s="3" t="s">
        <v>17</v>
      </c>
      <c r="T117" s="3">
        <v>1901</v>
      </c>
      <c r="U117" s="3" t="s">
        <v>145</v>
      </c>
      <c r="V117" s="3">
        <v>2</v>
      </c>
      <c r="W117" s="3">
        <v>150</v>
      </c>
    </row>
    <row r="118" spans="17:23" x14ac:dyDescent="0.3">
      <c r="Q118" s="3"/>
      <c r="R118" s="3" t="s">
        <v>91</v>
      </c>
      <c r="S118" s="3" t="s">
        <v>13</v>
      </c>
      <c r="T118" s="3">
        <v>2311</v>
      </c>
      <c r="U118" s="3" t="s">
        <v>146</v>
      </c>
      <c r="V118" s="3">
        <v>2</v>
      </c>
      <c r="W118" s="3">
        <v>166</v>
      </c>
    </row>
    <row r="119" spans="17:23" x14ac:dyDescent="0.3">
      <c r="Q119" s="3"/>
      <c r="R119" s="3" t="s">
        <v>91</v>
      </c>
      <c r="S119" s="3" t="s">
        <v>13</v>
      </c>
      <c r="T119" s="3">
        <v>2120</v>
      </c>
      <c r="U119" s="3" t="s">
        <v>147</v>
      </c>
      <c r="V119" s="3">
        <v>2</v>
      </c>
      <c r="W119" s="3">
        <v>166</v>
      </c>
    </row>
    <row r="120" spans="17:23" x14ac:dyDescent="0.3">
      <c r="Q120" s="3"/>
      <c r="R120" s="3" t="s">
        <v>91</v>
      </c>
      <c r="S120" s="3" t="s">
        <v>13</v>
      </c>
      <c r="T120" s="3">
        <v>2183</v>
      </c>
      <c r="U120" s="3" t="s">
        <v>148</v>
      </c>
      <c r="V120" s="3">
        <v>2</v>
      </c>
      <c r="W120" s="3">
        <v>166</v>
      </c>
    </row>
    <row r="121" spans="17:23" x14ac:dyDescent="0.3">
      <c r="Q121" s="3"/>
      <c r="R121" s="3" t="s">
        <v>91</v>
      </c>
      <c r="S121" s="3" t="s">
        <v>13</v>
      </c>
      <c r="T121" s="3">
        <v>2734</v>
      </c>
      <c r="U121" s="3" t="s">
        <v>149</v>
      </c>
      <c r="V121" s="3">
        <v>2</v>
      </c>
      <c r="W121" s="3">
        <v>166</v>
      </c>
    </row>
    <row r="122" spans="17:23" x14ac:dyDescent="0.3">
      <c r="Q122" s="3"/>
      <c r="R122" s="3" t="s">
        <v>91</v>
      </c>
      <c r="S122" s="3" t="s">
        <v>13</v>
      </c>
      <c r="T122" s="3">
        <v>2963</v>
      </c>
      <c r="U122" s="3" t="s">
        <v>150</v>
      </c>
      <c r="V122" s="3">
        <v>2</v>
      </c>
      <c r="W122" s="3">
        <v>166</v>
      </c>
    </row>
    <row r="123" spans="17:23" x14ac:dyDescent="0.3">
      <c r="Q123" s="3"/>
      <c r="R123" s="3" t="s">
        <v>91</v>
      </c>
      <c r="S123" s="3" t="s">
        <v>13</v>
      </c>
      <c r="T123" s="3">
        <v>2324</v>
      </c>
      <c r="U123" s="3" t="s">
        <v>151</v>
      </c>
      <c r="V123" s="3">
        <v>2</v>
      </c>
      <c r="W123" s="3">
        <v>166</v>
      </c>
    </row>
    <row r="124" spans="17:23" x14ac:dyDescent="0.3">
      <c r="Q124" s="3"/>
      <c r="R124" s="3" t="s">
        <v>91</v>
      </c>
      <c r="S124" s="3" t="s">
        <v>13</v>
      </c>
      <c r="T124" s="3">
        <v>2384</v>
      </c>
      <c r="U124" s="3" t="s">
        <v>152</v>
      </c>
      <c r="V124" s="3">
        <v>2</v>
      </c>
      <c r="W124" s="3">
        <v>166</v>
      </c>
    </row>
    <row r="125" spans="17:23" x14ac:dyDescent="0.3">
      <c r="Q125" s="3"/>
      <c r="R125" s="3" t="s">
        <v>91</v>
      </c>
      <c r="S125" s="3" t="s">
        <v>13</v>
      </c>
      <c r="T125" s="3">
        <v>2289</v>
      </c>
      <c r="U125" s="3" t="s">
        <v>153</v>
      </c>
      <c r="V125" s="3">
        <v>2</v>
      </c>
      <c r="W125" s="3">
        <v>166</v>
      </c>
    </row>
    <row r="126" spans="17:23" x14ac:dyDescent="0.3">
      <c r="Q126" s="3"/>
      <c r="R126" s="3" t="s">
        <v>91</v>
      </c>
      <c r="S126" s="3" t="s">
        <v>13</v>
      </c>
      <c r="T126" s="3">
        <v>2196</v>
      </c>
      <c r="U126" s="3" t="s">
        <v>154</v>
      </c>
      <c r="V126" s="3">
        <v>2</v>
      </c>
      <c r="W126" s="3">
        <v>166</v>
      </c>
    </row>
    <row r="127" spans="17:23" x14ac:dyDescent="0.3">
      <c r="Q127" s="3"/>
      <c r="R127" s="3" t="s">
        <v>91</v>
      </c>
      <c r="S127" s="3" t="s">
        <v>13</v>
      </c>
      <c r="T127" s="3">
        <v>2202</v>
      </c>
      <c r="U127" s="3" t="s">
        <v>155</v>
      </c>
      <c r="V127" s="3">
        <v>2</v>
      </c>
      <c r="W127" s="3">
        <v>166</v>
      </c>
    </row>
    <row r="128" spans="17:23" x14ac:dyDescent="0.3">
      <c r="Q128" s="3"/>
      <c r="R128" s="3" t="s">
        <v>91</v>
      </c>
      <c r="S128" s="3" t="s">
        <v>13</v>
      </c>
      <c r="T128" s="3">
        <v>2338</v>
      </c>
      <c r="U128" s="3" t="s">
        <v>156</v>
      </c>
      <c r="V128" s="3">
        <v>2</v>
      </c>
      <c r="W128" s="3">
        <v>166</v>
      </c>
    </row>
    <row r="129" spans="17:23" x14ac:dyDescent="0.3">
      <c r="Q129" s="3"/>
      <c r="R129" s="3" t="s">
        <v>91</v>
      </c>
      <c r="S129" s="3" t="s">
        <v>17</v>
      </c>
      <c r="T129" s="3">
        <v>1825</v>
      </c>
      <c r="U129" s="3" t="s">
        <v>157</v>
      </c>
      <c r="V129" s="3">
        <v>2</v>
      </c>
      <c r="W129" s="3">
        <v>150</v>
      </c>
    </row>
    <row r="130" spans="17:23" x14ac:dyDescent="0.3">
      <c r="Q130" s="3"/>
      <c r="R130" s="3" t="s">
        <v>91</v>
      </c>
      <c r="S130" s="3" t="s">
        <v>17</v>
      </c>
      <c r="T130" s="3">
        <v>1742</v>
      </c>
      <c r="U130" s="3" t="s">
        <v>158</v>
      </c>
      <c r="V130" s="3">
        <v>2</v>
      </c>
      <c r="W130" s="3">
        <v>150</v>
      </c>
    </row>
    <row r="131" spans="17:23" x14ac:dyDescent="0.3">
      <c r="Q131" s="3"/>
      <c r="R131" s="3" t="s">
        <v>91</v>
      </c>
      <c r="S131" s="3" t="s">
        <v>17</v>
      </c>
      <c r="T131" s="3">
        <v>1879</v>
      </c>
      <c r="U131" s="3" t="s">
        <v>159</v>
      </c>
      <c r="V131" s="3">
        <v>2</v>
      </c>
      <c r="W131" s="3">
        <v>150</v>
      </c>
    </row>
    <row r="132" spans="17:23" x14ac:dyDescent="0.3">
      <c r="Q132" s="3"/>
      <c r="R132" s="3" t="s">
        <v>91</v>
      </c>
      <c r="S132" s="3" t="s">
        <v>17</v>
      </c>
      <c r="T132" s="3">
        <v>1830</v>
      </c>
      <c r="U132" s="3" t="s">
        <v>160</v>
      </c>
      <c r="V132" s="3">
        <v>2</v>
      </c>
      <c r="W132" s="3">
        <v>150</v>
      </c>
    </row>
    <row r="133" spans="17:23" x14ac:dyDescent="0.3">
      <c r="Q133" s="3"/>
      <c r="R133" s="3" t="s">
        <v>91</v>
      </c>
      <c r="S133" s="3" t="s">
        <v>17</v>
      </c>
      <c r="T133" s="3">
        <v>1954</v>
      </c>
      <c r="U133" s="3" t="s">
        <v>161</v>
      </c>
      <c r="V133" s="3">
        <v>2</v>
      </c>
      <c r="W133" s="3">
        <v>150</v>
      </c>
    </row>
    <row r="134" spans="17:23" x14ac:dyDescent="0.3">
      <c r="Q134" s="3"/>
      <c r="R134" s="3" t="s">
        <v>91</v>
      </c>
      <c r="S134" s="3" t="s">
        <v>13</v>
      </c>
      <c r="T134" s="3">
        <v>2464</v>
      </c>
      <c r="U134" s="3" t="s">
        <v>162</v>
      </c>
      <c r="V134" s="3">
        <v>2</v>
      </c>
      <c r="W134" s="3">
        <v>166</v>
      </c>
    </row>
    <row r="135" spans="17:23" x14ac:dyDescent="0.3">
      <c r="Q135" s="3"/>
      <c r="R135" s="3" t="s">
        <v>91</v>
      </c>
      <c r="S135" s="3" t="s">
        <v>13</v>
      </c>
      <c r="T135" s="3">
        <v>2761</v>
      </c>
      <c r="U135" s="3" t="s">
        <v>163</v>
      </c>
      <c r="V135" s="3">
        <v>2</v>
      </c>
      <c r="W135" s="3">
        <v>166</v>
      </c>
    </row>
    <row r="136" spans="17:23" x14ac:dyDescent="0.3">
      <c r="Q136" s="3"/>
      <c r="R136" s="3" t="s">
        <v>91</v>
      </c>
      <c r="S136" s="3" t="s">
        <v>13</v>
      </c>
      <c r="T136" s="3">
        <v>2306</v>
      </c>
      <c r="U136" s="3" t="s">
        <v>164</v>
      </c>
      <c r="V136" s="3">
        <v>2</v>
      </c>
      <c r="W136" s="3">
        <v>166</v>
      </c>
    </row>
    <row r="137" spans="17:23" x14ac:dyDescent="0.3">
      <c r="Q137" s="3"/>
      <c r="R137" s="3" t="s">
        <v>91</v>
      </c>
      <c r="S137" s="3" t="s">
        <v>13</v>
      </c>
      <c r="T137" s="3">
        <v>2715</v>
      </c>
      <c r="U137" s="3" t="s">
        <v>165</v>
      </c>
      <c r="V137" s="3">
        <v>2</v>
      </c>
      <c r="W137" s="3">
        <v>166</v>
      </c>
    </row>
    <row r="138" spans="17:23" x14ac:dyDescent="0.3">
      <c r="Q138" s="3"/>
      <c r="R138" s="3" t="s">
        <v>166</v>
      </c>
      <c r="S138" s="3" t="s">
        <v>13</v>
      </c>
      <c r="T138" s="3">
        <v>2535</v>
      </c>
      <c r="U138" s="3" t="s">
        <v>167</v>
      </c>
      <c r="V138" s="3">
        <v>3</v>
      </c>
      <c r="W138" s="3">
        <v>166</v>
      </c>
    </row>
    <row r="139" spans="17:23" x14ac:dyDescent="0.3">
      <c r="Q139" s="3"/>
      <c r="R139" s="3" t="s">
        <v>166</v>
      </c>
      <c r="S139" s="3" t="s">
        <v>17</v>
      </c>
      <c r="T139" s="3">
        <v>1898</v>
      </c>
      <c r="U139" s="3" t="s">
        <v>168</v>
      </c>
      <c r="V139" s="3">
        <v>3</v>
      </c>
      <c r="W139" s="3">
        <v>150</v>
      </c>
    </row>
    <row r="140" spans="17:23" x14ac:dyDescent="0.3">
      <c r="Q140" s="3"/>
      <c r="R140" s="3" t="s">
        <v>166</v>
      </c>
      <c r="S140" s="3" t="s">
        <v>17</v>
      </c>
      <c r="T140" s="3">
        <v>1922</v>
      </c>
      <c r="U140" s="3" t="s">
        <v>169</v>
      </c>
      <c r="V140" s="3">
        <v>3</v>
      </c>
      <c r="W140" s="3">
        <v>150</v>
      </c>
    </row>
    <row r="141" spans="17:23" x14ac:dyDescent="0.3">
      <c r="Q141" s="3"/>
      <c r="R141" s="3" t="s">
        <v>166</v>
      </c>
      <c r="S141" s="3" t="s">
        <v>13</v>
      </c>
      <c r="T141" s="3">
        <v>2134</v>
      </c>
      <c r="U141" s="3" t="s">
        <v>170</v>
      </c>
      <c r="V141" s="3">
        <v>3</v>
      </c>
      <c r="W141" s="3">
        <v>166</v>
      </c>
    </row>
    <row r="142" spans="17:23" x14ac:dyDescent="0.3">
      <c r="Q142" s="3"/>
      <c r="R142" s="3" t="s">
        <v>166</v>
      </c>
      <c r="S142" s="3" t="s">
        <v>17</v>
      </c>
      <c r="T142" s="3">
        <v>1642</v>
      </c>
      <c r="U142" s="3" t="s">
        <v>171</v>
      </c>
      <c r="V142" s="3">
        <v>3</v>
      </c>
      <c r="W142" s="3">
        <v>150</v>
      </c>
    </row>
    <row r="143" spans="17:23" x14ac:dyDescent="0.3">
      <c r="Q143" s="3"/>
      <c r="R143" s="3" t="s">
        <v>166</v>
      </c>
      <c r="S143" s="3" t="s">
        <v>13</v>
      </c>
      <c r="T143" s="3">
        <v>2408</v>
      </c>
      <c r="U143" s="3" t="s">
        <v>172</v>
      </c>
      <c r="V143" s="3">
        <v>3</v>
      </c>
      <c r="W143" s="3">
        <v>166</v>
      </c>
    </row>
    <row r="144" spans="17:23" x14ac:dyDescent="0.3">
      <c r="Q144" s="3"/>
      <c r="R144" s="3" t="s">
        <v>166</v>
      </c>
      <c r="S144" s="3" t="s">
        <v>173</v>
      </c>
      <c r="T144" s="3">
        <v>1243</v>
      </c>
      <c r="U144" s="3" t="s">
        <v>174</v>
      </c>
      <c r="V144" s="3">
        <v>3</v>
      </c>
      <c r="W144" s="3">
        <v>134</v>
      </c>
    </row>
    <row r="145" spans="17:23" x14ac:dyDescent="0.3">
      <c r="Q145" s="3"/>
      <c r="R145" s="3" t="s">
        <v>166</v>
      </c>
      <c r="S145" s="3" t="s">
        <v>13</v>
      </c>
      <c r="T145" s="3">
        <v>2783</v>
      </c>
      <c r="U145" s="3" t="s">
        <v>175</v>
      </c>
      <c r="V145" s="3">
        <v>3</v>
      </c>
      <c r="W145" s="3">
        <v>166</v>
      </c>
    </row>
    <row r="146" spans="17:23" x14ac:dyDescent="0.3">
      <c r="Q146" s="3"/>
      <c r="R146" s="3" t="s">
        <v>166</v>
      </c>
      <c r="S146" s="3" t="s">
        <v>173</v>
      </c>
      <c r="T146" s="3">
        <v>1295</v>
      </c>
      <c r="U146" s="3" t="s">
        <v>176</v>
      </c>
      <c r="V146" s="3">
        <v>3</v>
      </c>
      <c r="W146" s="3">
        <v>134</v>
      </c>
    </row>
    <row r="147" spans="17:23" x14ac:dyDescent="0.3">
      <c r="Q147" s="3"/>
      <c r="R147" s="3" t="s">
        <v>166</v>
      </c>
      <c r="S147" s="3" t="s">
        <v>17</v>
      </c>
      <c r="T147" s="3">
        <v>1942</v>
      </c>
      <c r="U147" s="3" t="s">
        <v>177</v>
      </c>
      <c r="V147" s="3">
        <v>3</v>
      </c>
      <c r="W147" s="3">
        <v>150</v>
      </c>
    </row>
    <row r="148" spans="17:23" x14ac:dyDescent="0.3">
      <c r="Q148" s="3"/>
      <c r="R148" s="3" t="s">
        <v>166</v>
      </c>
      <c r="S148" s="3" t="s">
        <v>13</v>
      </c>
      <c r="T148" s="3">
        <v>2199</v>
      </c>
      <c r="U148" s="3" t="s">
        <v>178</v>
      </c>
      <c r="V148" s="3">
        <v>3</v>
      </c>
      <c r="W148" s="3">
        <v>166</v>
      </c>
    </row>
    <row r="149" spans="17:23" x14ac:dyDescent="0.3">
      <c r="Q149" s="3"/>
      <c r="R149" s="3" t="s">
        <v>166</v>
      </c>
      <c r="S149" s="3" t="s">
        <v>17</v>
      </c>
      <c r="T149" s="3">
        <v>1912</v>
      </c>
      <c r="U149" s="3" t="s">
        <v>179</v>
      </c>
      <c r="V149" s="3">
        <v>3</v>
      </c>
      <c r="W149" s="3">
        <v>150</v>
      </c>
    </row>
    <row r="150" spans="17:23" x14ac:dyDescent="0.3">
      <c r="Q150" s="3"/>
      <c r="R150" s="3" t="s">
        <v>166</v>
      </c>
      <c r="S150" s="3" t="s">
        <v>13</v>
      </c>
      <c r="T150" s="3">
        <v>2758</v>
      </c>
      <c r="U150" s="3" t="s">
        <v>180</v>
      </c>
      <c r="V150" s="3">
        <v>3</v>
      </c>
      <c r="W150" s="3">
        <v>166</v>
      </c>
    </row>
    <row r="151" spans="17:23" x14ac:dyDescent="0.3">
      <c r="Q151" s="3"/>
      <c r="R151" s="3" t="s">
        <v>166</v>
      </c>
      <c r="S151" s="3" t="s">
        <v>17</v>
      </c>
      <c r="T151" s="3">
        <v>1620</v>
      </c>
      <c r="U151" s="3" t="s">
        <v>181</v>
      </c>
      <c r="V151" s="3">
        <v>3</v>
      </c>
      <c r="W151" s="3">
        <v>150</v>
      </c>
    </row>
    <row r="152" spans="17:23" x14ac:dyDescent="0.3">
      <c r="Q152" s="3"/>
      <c r="R152" s="3" t="s">
        <v>166</v>
      </c>
      <c r="S152" s="3" t="s">
        <v>17</v>
      </c>
      <c r="T152" s="3">
        <v>1786</v>
      </c>
      <c r="U152" s="3" t="s">
        <v>182</v>
      </c>
      <c r="V152" s="3">
        <v>3</v>
      </c>
      <c r="W152" s="3">
        <v>150</v>
      </c>
    </row>
    <row r="153" spans="17:23" x14ac:dyDescent="0.3">
      <c r="Q153" s="3"/>
      <c r="R153" s="3" t="s">
        <v>166</v>
      </c>
      <c r="S153" s="3" t="s">
        <v>13</v>
      </c>
      <c r="T153" s="3">
        <v>2921</v>
      </c>
      <c r="U153" s="3" t="s">
        <v>183</v>
      </c>
      <c r="V153" s="3">
        <v>3</v>
      </c>
      <c r="W153" s="3">
        <v>166</v>
      </c>
    </row>
    <row r="154" spans="17:23" x14ac:dyDescent="0.3">
      <c r="Q154" s="3"/>
      <c r="R154" s="3" t="s">
        <v>166</v>
      </c>
      <c r="S154" s="3" t="s">
        <v>17</v>
      </c>
      <c r="T154" s="3">
        <v>1769</v>
      </c>
      <c r="U154" s="3" t="s">
        <v>184</v>
      </c>
      <c r="V154" s="3">
        <v>3</v>
      </c>
      <c r="W154" s="3">
        <v>150</v>
      </c>
    </row>
    <row r="155" spans="17:23" x14ac:dyDescent="0.3">
      <c r="Q155" s="3"/>
      <c r="R155" s="3" t="s">
        <v>166</v>
      </c>
      <c r="S155" s="3" t="s">
        <v>17</v>
      </c>
      <c r="T155" s="3">
        <v>1952</v>
      </c>
      <c r="U155" s="3" t="s">
        <v>185</v>
      </c>
      <c r="V155" s="3">
        <v>3</v>
      </c>
      <c r="W155" s="3">
        <v>150</v>
      </c>
    </row>
    <row r="156" spans="17:23" x14ac:dyDescent="0.3">
      <c r="Q156" s="3"/>
      <c r="R156" s="3" t="s">
        <v>166</v>
      </c>
      <c r="S156" s="3" t="s">
        <v>13</v>
      </c>
      <c r="T156" s="3">
        <v>2328</v>
      </c>
      <c r="U156" s="3" t="s">
        <v>186</v>
      </c>
      <c r="V156" s="3">
        <v>3</v>
      </c>
      <c r="W156" s="3">
        <v>166</v>
      </c>
    </row>
    <row r="157" spans="17:23" x14ac:dyDescent="0.3">
      <c r="Q157" s="3"/>
      <c r="R157" s="3" t="s">
        <v>166</v>
      </c>
      <c r="S157" s="3" t="s">
        <v>17</v>
      </c>
      <c r="T157" s="3">
        <v>1747</v>
      </c>
      <c r="U157" s="3" t="s">
        <v>187</v>
      </c>
      <c r="V157" s="3">
        <v>3</v>
      </c>
      <c r="W157" s="3">
        <v>150</v>
      </c>
    </row>
    <row r="158" spans="17:23" x14ac:dyDescent="0.3">
      <c r="Q158" s="3"/>
      <c r="R158" s="3" t="s">
        <v>166</v>
      </c>
      <c r="S158" s="3" t="s">
        <v>13</v>
      </c>
      <c r="T158" s="3">
        <v>2927</v>
      </c>
      <c r="U158" s="3" t="s">
        <v>188</v>
      </c>
      <c r="V158" s="3">
        <v>3</v>
      </c>
      <c r="W158" s="3">
        <v>166</v>
      </c>
    </row>
    <row r="159" spans="17:23" x14ac:dyDescent="0.3">
      <c r="Q159" s="3"/>
      <c r="R159" s="3" t="s">
        <v>166</v>
      </c>
      <c r="S159" s="3" t="s">
        <v>17</v>
      </c>
      <c r="T159" s="3">
        <v>2063</v>
      </c>
      <c r="U159" s="3" t="s">
        <v>189</v>
      </c>
      <c r="V159" s="3">
        <v>3</v>
      </c>
      <c r="W159" s="3">
        <v>150</v>
      </c>
    </row>
    <row r="160" spans="17:23" x14ac:dyDescent="0.3">
      <c r="Q160" s="3"/>
      <c r="R160" s="3" t="s">
        <v>166</v>
      </c>
      <c r="S160" s="3" t="s">
        <v>13</v>
      </c>
      <c r="T160" s="3">
        <v>2189</v>
      </c>
      <c r="U160" s="3" t="s">
        <v>190</v>
      </c>
      <c r="V160" s="3">
        <v>3</v>
      </c>
      <c r="W160" s="3">
        <v>166</v>
      </c>
    </row>
    <row r="161" spans="17:23" x14ac:dyDescent="0.3">
      <c r="Q161" s="3"/>
      <c r="R161" s="3" t="s">
        <v>166</v>
      </c>
      <c r="S161" s="3" t="s">
        <v>17</v>
      </c>
      <c r="T161" s="3">
        <v>1966</v>
      </c>
      <c r="U161" s="3" t="s">
        <v>191</v>
      </c>
      <c r="V161" s="3">
        <v>3</v>
      </c>
      <c r="W161" s="3">
        <v>150</v>
      </c>
    </row>
    <row r="162" spans="17:23" x14ac:dyDescent="0.3">
      <c r="Q162" s="3"/>
      <c r="R162" s="3" t="s">
        <v>166</v>
      </c>
      <c r="S162" s="3" t="s">
        <v>13</v>
      </c>
      <c r="T162" s="3">
        <v>2104</v>
      </c>
      <c r="U162" s="3" t="s">
        <v>192</v>
      </c>
      <c r="V162" s="3">
        <v>3</v>
      </c>
      <c r="W162" s="3">
        <v>166</v>
      </c>
    </row>
    <row r="163" spans="17:23" x14ac:dyDescent="0.3">
      <c r="Q163" s="3"/>
      <c r="R163" s="3" t="s">
        <v>166</v>
      </c>
      <c r="S163" s="3" t="s">
        <v>13</v>
      </c>
      <c r="T163" s="3">
        <v>2652</v>
      </c>
      <c r="U163" s="3" t="s">
        <v>193</v>
      </c>
      <c r="V163" s="3">
        <v>3</v>
      </c>
      <c r="W163" s="3">
        <v>166</v>
      </c>
    </row>
    <row r="164" spans="17:23" x14ac:dyDescent="0.3">
      <c r="Q164" s="3"/>
      <c r="R164" s="3" t="s">
        <v>166</v>
      </c>
      <c r="S164" s="3" t="s">
        <v>17</v>
      </c>
      <c r="T164" s="3">
        <v>1733</v>
      </c>
      <c r="U164" s="3" t="s">
        <v>194</v>
      </c>
      <c r="V164" s="3">
        <v>3</v>
      </c>
      <c r="W164" s="3">
        <v>150</v>
      </c>
    </row>
    <row r="165" spans="17:23" x14ac:dyDescent="0.3">
      <c r="Q165" s="3"/>
      <c r="R165" s="3" t="s">
        <v>166</v>
      </c>
      <c r="S165" s="3" t="s">
        <v>17</v>
      </c>
      <c r="T165" s="3">
        <v>1926</v>
      </c>
      <c r="U165" s="3" t="s">
        <v>195</v>
      </c>
      <c r="V165" s="3">
        <v>3</v>
      </c>
      <c r="W165" s="3">
        <v>150</v>
      </c>
    </row>
    <row r="166" spans="17:23" x14ac:dyDescent="0.3">
      <c r="Q166" s="3"/>
      <c r="R166" s="3" t="s">
        <v>166</v>
      </c>
      <c r="S166" s="3" t="s">
        <v>13</v>
      </c>
      <c r="T166" s="3">
        <v>2224</v>
      </c>
      <c r="U166" s="3" t="s">
        <v>196</v>
      </c>
      <c r="V166" s="3">
        <v>3</v>
      </c>
      <c r="W166" s="3">
        <v>166</v>
      </c>
    </row>
    <row r="167" spans="17:23" x14ac:dyDescent="0.3">
      <c r="Q167" s="3"/>
      <c r="R167" s="3" t="s">
        <v>166</v>
      </c>
      <c r="S167" s="3" t="s">
        <v>93</v>
      </c>
      <c r="T167" s="3">
        <v>3134</v>
      </c>
      <c r="U167" s="3" t="s">
        <v>197</v>
      </c>
      <c r="V167" s="3">
        <v>3</v>
      </c>
      <c r="W167" s="3">
        <v>182</v>
      </c>
    </row>
    <row r="168" spans="17:23" x14ac:dyDescent="0.3">
      <c r="Q168" s="3"/>
      <c r="R168" s="3" t="s">
        <v>166</v>
      </c>
      <c r="S168" s="3" t="s">
        <v>17</v>
      </c>
      <c r="T168" s="3">
        <v>1450</v>
      </c>
      <c r="U168" s="3" t="s">
        <v>198</v>
      </c>
      <c r="V168" s="3">
        <v>3</v>
      </c>
      <c r="W168" s="3">
        <v>150</v>
      </c>
    </row>
    <row r="169" spans="17:23" x14ac:dyDescent="0.3">
      <c r="Q169" s="3"/>
      <c r="R169" s="3" t="s">
        <v>166</v>
      </c>
      <c r="S169" s="3" t="s">
        <v>17</v>
      </c>
      <c r="T169" s="3">
        <v>1582</v>
      </c>
      <c r="U169" s="3" t="s">
        <v>199</v>
      </c>
      <c r="V169" s="3">
        <v>3</v>
      </c>
      <c r="W169" s="3">
        <v>150</v>
      </c>
    </row>
    <row r="170" spans="17:23" x14ac:dyDescent="0.3">
      <c r="Q170" s="3"/>
      <c r="R170" s="3" t="s">
        <v>166</v>
      </c>
      <c r="S170" s="3" t="s">
        <v>13</v>
      </c>
      <c r="T170" s="3">
        <v>2427</v>
      </c>
      <c r="U170" s="3" t="s">
        <v>200</v>
      </c>
      <c r="V170" s="3">
        <v>3</v>
      </c>
      <c r="W170" s="3">
        <v>166</v>
      </c>
    </row>
    <row r="171" spans="17:23" x14ac:dyDescent="0.3">
      <c r="Q171" s="3"/>
      <c r="R171" s="3" t="s">
        <v>166</v>
      </c>
      <c r="S171" s="3" t="s">
        <v>13</v>
      </c>
      <c r="T171" s="3">
        <v>2129</v>
      </c>
      <c r="U171" s="3" t="s">
        <v>201</v>
      </c>
      <c r="V171" s="3">
        <v>3</v>
      </c>
      <c r="W171" s="3">
        <v>166</v>
      </c>
    </row>
    <row r="172" spans="17:23" x14ac:dyDescent="0.3">
      <c r="Q172" s="3"/>
      <c r="R172" s="3" t="s">
        <v>166</v>
      </c>
      <c r="S172" s="3" t="s">
        <v>173</v>
      </c>
      <c r="T172" s="3">
        <v>1085</v>
      </c>
      <c r="U172" s="3" t="s">
        <v>202</v>
      </c>
      <c r="V172" s="3">
        <v>3</v>
      </c>
      <c r="W172" s="3">
        <v>134</v>
      </c>
    </row>
    <row r="173" spans="17:23" x14ac:dyDescent="0.3">
      <c r="Q173" s="3"/>
      <c r="R173" s="3" t="s">
        <v>166</v>
      </c>
      <c r="S173" s="3" t="s">
        <v>17</v>
      </c>
      <c r="T173" s="3">
        <v>1811</v>
      </c>
      <c r="U173" s="3" t="s">
        <v>203</v>
      </c>
      <c r="V173" s="3">
        <v>3</v>
      </c>
      <c r="W173" s="3">
        <v>150</v>
      </c>
    </row>
    <row r="174" spans="17:23" x14ac:dyDescent="0.3">
      <c r="Q174" s="3"/>
      <c r="R174" s="3" t="s">
        <v>166</v>
      </c>
      <c r="S174" s="3" t="s">
        <v>17</v>
      </c>
      <c r="T174" s="3">
        <v>1571</v>
      </c>
      <c r="U174" s="3" t="s">
        <v>204</v>
      </c>
      <c r="V174" s="3">
        <v>3</v>
      </c>
      <c r="W174" s="3">
        <v>150</v>
      </c>
    </row>
    <row r="175" spans="17:23" x14ac:dyDescent="0.3">
      <c r="Q175" s="3"/>
      <c r="R175" s="3" t="s">
        <v>166</v>
      </c>
      <c r="S175" s="3" t="s">
        <v>17</v>
      </c>
      <c r="T175" s="3">
        <v>1832</v>
      </c>
      <c r="U175" s="3" t="s">
        <v>205</v>
      </c>
      <c r="V175" s="3">
        <v>3</v>
      </c>
      <c r="W175" s="3">
        <v>150</v>
      </c>
    </row>
    <row r="176" spans="17:23" x14ac:dyDescent="0.3">
      <c r="Q176" s="3"/>
      <c r="R176" s="3" t="s">
        <v>166</v>
      </c>
      <c r="S176" s="3" t="s">
        <v>17</v>
      </c>
      <c r="T176" s="3">
        <v>1637</v>
      </c>
      <c r="U176" s="3" t="s">
        <v>206</v>
      </c>
      <c r="V176" s="3">
        <v>3</v>
      </c>
      <c r="W176" s="3">
        <v>150</v>
      </c>
    </row>
    <row r="177" spans="17:23" x14ac:dyDescent="0.3">
      <c r="Q177" s="3"/>
      <c r="R177" s="3" t="s">
        <v>166</v>
      </c>
      <c r="S177" s="3" t="s">
        <v>17</v>
      </c>
      <c r="T177" s="3">
        <v>1814</v>
      </c>
      <c r="U177" s="3" t="s">
        <v>207</v>
      </c>
      <c r="V177" s="3">
        <v>3</v>
      </c>
      <c r="W177" s="3">
        <v>150</v>
      </c>
    </row>
    <row r="178" spans="17:23" x14ac:dyDescent="0.3">
      <c r="Q178" s="3"/>
      <c r="R178" s="3" t="s">
        <v>166</v>
      </c>
      <c r="S178" s="3" t="s">
        <v>173</v>
      </c>
      <c r="T178" s="3">
        <v>1240</v>
      </c>
      <c r="U178" s="3" t="s">
        <v>208</v>
      </c>
      <c r="V178" s="3">
        <v>3</v>
      </c>
      <c r="W178" s="3">
        <v>134</v>
      </c>
    </row>
    <row r="179" spans="17:23" x14ac:dyDescent="0.3">
      <c r="Q179" s="3"/>
      <c r="R179" s="3" t="s">
        <v>166</v>
      </c>
      <c r="S179" s="3" t="s">
        <v>17</v>
      </c>
      <c r="T179" s="3">
        <v>1693</v>
      </c>
      <c r="U179" s="3" t="s">
        <v>209</v>
      </c>
      <c r="V179" s="3">
        <v>3</v>
      </c>
      <c r="W179" s="3">
        <v>150</v>
      </c>
    </row>
    <row r="180" spans="17:23" x14ac:dyDescent="0.3">
      <c r="Q180" s="3"/>
      <c r="R180" s="3" t="s">
        <v>166</v>
      </c>
      <c r="S180" s="3" t="s">
        <v>17</v>
      </c>
      <c r="T180" s="3">
        <v>1818</v>
      </c>
      <c r="U180" s="3" t="s">
        <v>210</v>
      </c>
      <c r="V180" s="3">
        <v>3</v>
      </c>
      <c r="W180" s="3">
        <v>150</v>
      </c>
    </row>
    <row r="181" spans="17:23" x14ac:dyDescent="0.3">
      <c r="Q181" s="3"/>
      <c r="R181" s="3" t="s">
        <v>166</v>
      </c>
      <c r="S181" s="3" t="s">
        <v>17</v>
      </c>
      <c r="T181" s="3">
        <v>1659</v>
      </c>
      <c r="U181" s="3" t="s">
        <v>211</v>
      </c>
      <c r="V181" s="3">
        <v>3</v>
      </c>
      <c r="W181" s="3">
        <v>150</v>
      </c>
    </row>
    <row r="182" spans="17:23" x14ac:dyDescent="0.3">
      <c r="Q182" s="3"/>
      <c r="R182" s="3" t="s">
        <v>166</v>
      </c>
      <c r="S182" s="3" t="s">
        <v>17</v>
      </c>
      <c r="T182" s="3">
        <v>1935</v>
      </c>
      <c r="U182" s="3" t="s">
        <v>212</v>
      </c>
      <c r="V182" s="3">
        <v>3</v>
      </c>
      <c r="W182" s="3">
        <v>150</v>
      </c>
    </row>
    <row r="183" spans="17:23" x14ac:dyDescent="0.3">
      <c r="Q183" s="3"/>
      <c r="R183" s="3" t="s">
        <v>166</v>
      </c>
      <c r="S183" s="3" t="s">
        <v>17</v>
      </c>
      <c r="T183" s="3">
        <v>1886</v>
      </c>
      <c r="U183" s="3" t="s">
        <v>213</v>
      </c>
      <c r="V183" s="3">
        <v>3</v>
      </c>
      <c r="W183" s="3">
        <v>150</v>
      </c>
    </row>
    <row r="184" spans="17:23" x14ac:dyDescent="0.3">
      <c r="Q184" s="3"/>
      <c r="R184" s="3" t="s">
        <v>166</v>
      </c>
      <c r="S184" s="3" t="s">
        <v>17</v>
      </c>
      <c r="T184" s="3">
        <v>1982</v>
      </c>
      <c r="U184" s="3" t="s">
        <v>214</v>
      </c>
      <c r="V184" s="3">
        <v>3</v>
      </c>
      <c r="W184" s="3">
        <v>150</v>
      </c>
    </row>
    <row r="185" spans="17:23" x14ac:dyDescent="0.3">
      <c r="Q185" s="3"/>
      <c r="R185" s="3" t="s">
        <v>166</v>
      </c>
      <c r="S185" s="3" t="s">
        <v>13</v>
      </c>
      <c r="T185" s="3">
        <v>2229</v>
      </c>
      <c r="U185" s="3" t="s">
        <v>215</v>
      </c>
      <c r="V185" s="3">
        <v>3</v>
      </c>
      <c r="W185" s="3">
        <v>166</v>
      </c>
    </row>
    <row r="186" spans="17:23" x14ac:dyDescent="0.3">
      <c r="Q186" s="3"/>
      <c r="R186" s="3" t="s">
        <v>166</v>
      </c>
      <c r="S186" s="3" t="s">
        <v>13</v>
      </c>
      <c r="T186" s="3">
        <v>2547</v>
      </c>
      <c r="U186" s="3" t="s">
        <v>216</v>
      </c>
      <c r="V186" s="3">
        <v>3</v>
      </c>
      <c r="W186" s="3">
        <v>166</v>
      </c>
    </row>
    <row r="187" spans="17:23" x14ac:dyDescent="0.3">
      <c r="Q187" s="3"/>
      <c r="R187" s="3" t="s">
        <v>166</v>
      </c>
      <c r="S187" s="3" t="s">
        <v>17</v>
      </c>
      <c r="T187" s="3">
        <v>1801</v>
      </c>
      <c r="U187" s="3" t="s">
        <v>217</v>
      </c>
      <c r="V187" s="3">
        <v>3</v>
      </c>
      <c r="W187" s="3">
        <v>150</v>
      </c>
    </row>
    <row r="188" spans="17:23" x14ac:dyDescent="0.3">
      <c r="Q188" s="3"/>
      <c r="R188" s="3" t="s">
        <v>166</v>
      </c>
      <c r="S188" s="3" t="s">
        <v>17</v>
      </c>
      <c r="T188" s="3">
        <v>1561</v>
      </c>
      <c r="U188" s="3" t="s">
        <v>218</v>
      </c>
      <c r="V188" s="3">
        <v>3</v>
      </c>
      <c r="W188" s="3">
        <v>150</v>
      </c>
    </row>
    <row r="189" spans="17:23" x14ac:dyDescent="0.3">
      <c r="Q189" s="3"/>
      <c r="R189" s="3" t="s">
        <v>166</v>
      </c>
      <c r="S189" s="3" t="s">
        <v>13</v>
      </c>
      <c r="T189" s="3">
        <v>2788</v>
      </c>
      <c r="U189" s="3" t="s">
        <v>219</v>
      </c>
      <c r="V189" s="3">
        <v>3</v>
      </c>
      <c r="W189" s="3">
        <v>166</v>
      </c>
    </row>
    <row r="190" spans="17:23" x14ac:dyDescent="0.3">
      <c r="Q190" s="3"/>
      <c r="R190" s="3" t="s">
        <v>166</v>
      </c>
      <c r="S190" s="3" t="s">
        <v>17</v>
      </c>
      <c r="T190" s="3">
        <v>1791</v>
      </c>
      <c r="U190" s="3" t="s">
        <v>220</v>
      </c>
      <c r="V190" s="3">
        <v>3</v>
      </c>
      <c r="W190" s="3">
        <v>150</v>
      </c>
    </row>
    <row r="191" spans="17:23" x14ac:dyDescent="0.3">
      <c r="Q191" s="3"/>
      <c r="R191" s="3" t="s">
        <v>166</v>
      </c>
      <c r="S191" s="3" t="s">
        <v>173</v>
      </c>
      <c r="T191" s="3">
        <v>1295</v>
      </c>
      <c r="U191" s="3" t="s">
        <v>221</v>
      </c>
      <c r="V191" s="3">
        <v>3</v>
      </c>
      <c r="W191" s="3">
        <v>134</v>
      </c>
    </row>
    <row r="192" spans="17:23" x14ac:dyDescent="0.3">
      <c r="Q192" s="3"/>
      <c r="R192" s="3" t="s">
        <v>166</v>
      </c>
      <c r="S192" s="3" t="s">
        <v>17</v>
      </c>
      <c r="T192" s="3">
        <v>1532</v>
      </c>
      <c r="U192" s="3" t="s">
        <v>222</v>
      </c>
      <c r="V192" s="3">
        <v>3</v>
      </c>
      <c r="W192" s="3">
        <v>150</v>
      </c>
    </row>
    <row r="193" spans="17:23" x14ac:dyDescent="0.3">
      <c r="Q193" s="3"/>
      <c r="R193" s="3" t="s">
        <v>166</v>
      </c>
      <c r="S193" s="3" t="s">
        <v>17</v>
      </c>
      <c r="T193" s="3">
        <v>1575</v>
      </c>
      <c r="U193" s="3" t="s">
        <v>223</v>
      </c>
      <c r="V193" s="3">
        <v>3</v>
      </c>
      <c r="W193" s="3">
        <v>150</v>
      </c>
    </row>
    <row r="194" spans="17:23" x14ac:dyDescent="0.3">
      <c r="Q194" s="3"/>
      <c r="R194" s="3" t="s">
        <v>166</v>
      </c>
      <c r="S194" s="3" t="s">
        <v>13</v>
      </c>
      <c r="T194" s="3">
        <v>2260</v>
      </c>
      <c r="U194" s="3" t="s">
        <v>224</v>
      </c>
      <c r="V194" s="3">
        <v>3</v>
      </c>
      <c r="W194" s="3">
        <v>166</v>
      </c>
    </row>
    <row r="195" spans="17:23" x14ac:dyDescent="0.3">
      <c r="Q195" s="3"/>
      <c r="R195" s="3" t="s">
        <v>166</v>
      </c>
      <c r="S195" s="3" t="s">
        <v>17</v>
      </c>
      <c r="T195" s="3">
        <v>1769</v>
      </c>
      <c r="U195" s="3" t="s">
        <v>225</v>
      </c>
      <c r="V195" s="3">
        <v>3</v>
      </c>
      <c r="W195" s="3">
        <v>150</v>
      </c>
    </row>
    <row r="196" spans="17:23" x14ac:dyDescent="0.3">
      <c r="Q196" s="3"/>
      <c r="R196" s="3" t="s">
        <v>166</v>
      </c>
      <c r="S196" s="3" t="s">
        <v>17</v>
      </c>
      <c r="T196" s="3">
        <v>2075</v>
      </c>
      <c r="U196" s="3" t="s">
        <v>226</v>
      </c>
      <c r="V196" s="3">
        <v>3</v>
      </c>
      <c r="W196" s="3">
        <v>150</v>
      </c>
    </row>
    <row r="197" spans="17:23" x14ac:dyDescent="0.3">
      <c r="Q197" s="3"/>
      <c r="R197" s="3" t="s">
        <v>166</v>
      </c>
      <c r="S197" s="3" t="s">
        <v>17</v>
      </c>
      <c r="T197" s="3">
        <v>1936</v>
      </c>
      <c r="U197" s="3" t="s">
        <v>227</v>
      </c>
      <c r="V197" s="3">
        <v>3</v>
      </c>
      <c r="W197" s="3">
        <v>150</v>
      </c>
    </row>
    <row r="198" spans="17:23" x14ac:dyDescent="0.3">
      <c r="Q198" s="3"/>
      <c r="R198" s="3" t="s">
        <v>166</v>
      </c>
      <c r="S198" s="3" t="s">
        <v>17</v>
      </c>
      <c r="T198" s="3">
        <v>2013</v>
      </c>
      <c r="U198" s="3" t="s">
        <v>228</v>
      </c>
      <c r="V198" s="3">
        <v>3</v>
      </c>
      <c r="W198" s="3">
        <v>150</v>
      </c>
    </row>
    <row r="199" spans="17:23" x14ac:dyDescent="0.3">
      <c r="Q199" s="3"/>
      <c r="R199" s="3" t="s">
        <v>166</v>
      </c>
      <c r="S199" s="3" t="s">
        <v>17</v>
      </c>
      <c r="T199" s="3">
        <v>1865</v>
      </c>
      <c r="U199" s="3" t="s">
        <v>229</v>
      </c>
      <c r="V199" s="3">
        <v>3</v>
      </c>
      <c r="W199" s="3">
        <v>150</v>
      </c>
    </row>
    <row r="200" spans="17:23" x14ac:dyDescent="0.3">
      <c r="Q200" s="3"/>
      <c r="R200" s="3" t="s">
        <v>166</v>
      </c>
      <c r="S200" s="3" t="s">
        <v>17</v>
      </c>
      <c r="T200" s="3">
        <v>1919</v>
      </c>
      <c r="U200" s="3" t="s">
        <v>230</v>
      </c>
      <c r="V200" s="3">
        <v>3</v>
      </c>
      <c r="W200" s="3">
        <v>150</v>
      </c>
    </row>
    <row r="201" spans="17:23" x14ac:dyDescent="0.3">
      <c r="Q201" s="3"/>
      <c r="R201" s="3" t="s">
        <v>166</v>
      </c>
      <c r="S201" s="3" t="s">
        <v>17</v>
      </c>
      <c r="T201" s="3">
        <v>1649</v>
      </c>
      <c r="U201" s="3" t="s">
        <v>231</v>
      </c>
      <c r="V201" s="3">
        <v>3</v>
      </c>
      <c r="W201" s="3">
        <v>150</v>
      </c>
    </row>
    <row r="202" spans="17:23" x14ac:dyDescent="0.3">
      <c r="Q202" s="3"/>
      <c r="R202" s="3" t="s">
        <v>166</v>
      </c>
      <c r="S202" s="3" t="s">
        <v>17</v>
      </c>
      <c r="T202" s="3">
        <v>1641</v>
      </c>
      <c r="U202" s="3" t="s">
        <v>232</v>
      </c>
      <c r="V202" s="3">
        <v>3</v>
      </c>
      <c r="W202" s="3">
        <v>150</v>
      </c>
    </row>
    <row r="203" spans="17:23" x14ac:dyDescent="0.3">
      <c r="Q203" s="3"/>
      <c r="R203" s="3" t="s">
        <v>166</v>
      </c>
      <c r="S203" s="3" t="s">
        <v>17</v>
      </c>
      <c r="T203" s="3">
        <v>2009</v>
      </c>
      <c r="U203" s="3" t="s">
        <v>233</v>
      </c>
      <c r="V203" s="3">
        <v>3</v>
      </c>
      <c r="W203" s="3">
        <v>150</v>
      </c>
    </row>
    <row r="204" spans="17:23" x14ac:dyDescent="0.3">
      <c r="Q204" s="3"/>
      <c r="R204" s="3" t="s">
        <v>166</v>
      </c>
      <c r="S204" s="3" t="s">
        <v>13</v>
      </c>
      <c r="T204" s="3">
        <v>2222</v>
      </c>
      <c r="U204" s="3" t="s">
        <v>234</v>
      </c>
      <c r="V204" s="3">
        <v>3</v>
      </c>
      <c r="W204" s="3">
        <v>166</v>
      </c>
    </row>
    <row r="205" spans="17:23" x14ac:dyDescent="0.3">
      <c r="Q205" s="3"/>
      <c r="R205" s="3" t="s">
        <v>166</v>
      </c>
      <c r="S205" s="3" t="s">
        <v>13</v>
      </c>
      <c r="T205" s="3">
        <v>2805</v>
      </c>
      <c r="U205" s="3" t="s">
        <v>235</v>
      </c>
      <c r="V205" s="3">
        <v>3</v>
      </c>
      <c r="W205" s="3">
        <v>166</v>
      </c>
    </row>
    <row r="206" spans="17:23" x14ac:dyDescent="0.3">
      <c r="Q206" s="3"/>
      <c r="R206" s="3" t="s">
        <v>166</v>
      </c>
      <c r="S206" s="3" t="s">
        <v>17</v>
      </c>
      <c r="T206" s="3">
        <v>1754</v>
      </c>
      <c r="U206" s="3" t="s">
        <v>236</v>
      </c>
      <c r="V206" s="3">
        <v>3</v>
      </c>
      <c r="W206" s="3">
        <v>150</v>
      </c>
    </row>
    <row r="207" spans="17:23" x14ac:dyDescent="0.3">
      <c r="Q207" s="3"/>
      <c r="R207" s="3" t="s">
        <v>166</v>
      </c>
      <c r="S207" s="3" t="s">
        <v>17</v>
      </c>
      <c r="T207" s="3">
        <v>1789</v>
      </c>
      <c r="U207" s="3" t="s">
        <v>237</v>
      </c>
      <c r="V207" s="3">
        <v>3</v>
      </c>
      <c r="W207" s="3">
        <v>150</v>
      </c>
    </row>
    <row r="208" spans="17:23" x14ac:dyDescent="0.3">
      <c r="Q208" s="3"/>
      <c r="R208" s="3" t="s">
        <v>166</v>
      </c>
      <c r="S208" s="3" t="s">
        <v>17</v>
      </c>
      <c r="T208" s="3">
        <v>1669</v>
      </c>
      <c r="U208" s="3" t="s">
        <v>238</v>
      </c>
      <c r="V208" s="3">
        <v>3</v>
      </c>
      <c r="W208" s="3">
        <v>150</v>
      </c>
    </row>
    <row r="209" spans="17:23" x14ac:dyDescent="0.3">
      <c r="Q209" s="3"/>
      <c r="R209" s="3" t="s">
        <v>166</v>
      </c>
      <c r="S209" s="3" t="s">
        <v>13</v>
      </c>
      <c r="T209" s="3">
        <v>2224</v>
      </c>
      <c r="U209" s="3" t="s">
        <v>239</v>
      </c>
      <c r="V209" s="3">
        <v>3</v>
      </c>
      <c r="W209" s="3">
        <v>166</v>
      </c>
    </row>
    <row r="210" spans="17:23" x14ac:dyDescent="0.3">
      <c r="Q210" s="3"/>
      <c r="R210" s="3" t="s">
        <v>166</v>
      </c>
      <c r="S210" s="3" t="s">
        <v>17</v>
      </c>
      <c r="T210" s="3">
        <v>1903</v>
      </c>
      <c r="U210" s="3" t="s">
        <v>240</v>
      </c>
      <c r="V210" s="3">
        <v>3</v>
      </c>
      <c r="W210" s="3">
        <v>150</v>
      </c>
    </row>
    <row r="211" spans="17:23" x14ac:dyDescent="0.3">
      <c r="Q211" s="3"/>
      <c r="R211" s="3" t="s">
        <v>166</v>
      </c>
      <c r="S211" s="3" t="s">
        <v>17</v>
      </c>
      <c r="T211" s="3">
        <v>1831</v>
      </c>
      <c r="U211" s="3" t="s">
        <v>241</v>
      </c>
      <c r="V211" s="3">
        <v>3</v>
      </c>
      <c r="W211" s="3">
        <v>150</v>
      </c>
    </row>
    <row r="212" spans="17:23" x14ac:dyDescent="0.3">
      <c r="Q212" s="3"/>
      <c r="R212" s="3" t="s">
        <v>166</v>
      </c>
      <c r="S212" s="3" t="s">
        <v>17</v>
      </c>
      <c r="T212" s="3">
        <v>1823</v>
      </c>
      <c r="U212" s="3" t="s">
        <v>242</v>
      </c>
      <c r="V212" s="3">
        <v>3</v>
      </c>
      <c r="W212" s="3">
        <v>150</v>
      </c>
    </row>
    <row r="213" spans="17:23" x14ac:dyDescent="0.3">
      <c r="Q213" s="3"/>
      <c r="R213" s="3" t="s">
        <v>166</v>
      </c>
      <c r="S213" s="3" t="s">
        <v>13</v>
      </c>
      <c r="T213" s="3">
        <v>2161</v>
      </c>
      <c r="U213" s="3" t="s">
        <v>243</v>
      </c>
      <c r="V213" s="3">
        <v>3</v>
      </c>
      <c r="W213" s="3">
        <v>166</v>
      </c>
    </row>
    <row r="214" spans="17:23" x14ac:dyDescent="0.3">
      <c r="Q214" s="3"/>
      <c r="R214" s="3" t="s">
        <v>166</v>
      </c>
      <c r="S214" s="3" t="s">
        <v>17</v>
      </c>
      <c r="T214" s="3">
        <v>2018</v>
      </c>
      <c r="U214" s="3" t="s">
        <v>244</v>
      </c>
      <c r="V214" s="3">
        <v>3</v>
      </c>
      <c r="W214" s="3">
        <v>150</v>
      </c>
    </row>
    <row r="215" spans="17:23" x14ac:dyDescent="0.3">
      <c r="Q215" s="3"/>
      <c r="R215" s="3" t="s">
        <v>166</v>
      </c>
      <c r="S215" s="3" t="s">
        <v>173</v>
      </c>
      <c r="T215" s="3">
        <v>1255</v>
      </c>
      <c r="U215" s="3" t="s">
        <v>4</v>
      </c>
      <c r="V215" s="3">
        <v>3</v>
      </c>
      <c r="W215" s="3">
        <v>134</v>
      </c>
    </row>
    <row r="216" spans="17:23" x14ac:dyDescent="0.3">
      <c r="Q216" s="3"/>
      <c r="R216" s="3" t="s">
        <v>166</v>
      </c>
      <c r="S216" s="3" t="s">
        <v>13</v>
      </c>
      <c r="T216" s="3">
        <v>2344</v>
      </c>
      <c r="U216" s="3" t="s">
        <v>245</v>
      </c>
      <c r="V216" s="3">
        <v>3</v>
      </c>
      <c r="W216" s="3">
        <v>166</v>
      </c>
    </row>
    <row r="217" spans="17:23" x14ac:dyDescent="0.3">
      <c r="Q217" s="3"/>
      <c r="R217" s="3" t="s">
        <v>166</v>
      </c>
      <c r="S217" s="3" t="s">
        <v>13</v>
      </c>
      <c r="T217" s="3">
        <v>2141</v>
      </c>
      <c r="U217" s="3" t="s">
        <v>246</v>
      </c>
      <c r="V217" s="3">
        <v>3</v>
      </c>
      <c r="W217" s="3">
        <v>166</v>
      </c>
    </row>
    <row r="218" spans="17:23" x14ac:dyDescent="0.3">
      <c r="Q218" s="3"/>
      <c r="R218" s="3" t="s">
        <v>166</v>
      </c>
      <c r="S218" s="3" t="s">
        <v>17</v>
      </c>
      <c r="T218" s="3">
        <v>2012</v>
      </c>
      <c r="U218" s="3" t="s">
        <v>247</v>
      </c>
      <c r="V218" s="3">
        <v>3</v>
      </c>
      <c r="W218" s="3">
        <v>150</v>
      </c>
    </row>
    <row r="219" spans="17:23" x14ac:dyDescent="0.3">
      <c r="Q219" s="3"/>
      <c r="R219" s="3" t="s">
        <v>166</v>
      </c>
      <c r="S219" s="3" t="s">
        <v>13</v>
      </c>
      <c r="T219" s="3">
        <v>2440</v>
      </c>
      <c r="U219" s="3" t="s">
        <v>248</v>
      </c>
      <c r="V219" s="3">
        <v>3</v>
      </c>
      <c r="W219" s="3">
        <v>166</v>
      </c>
    </row>
    <row r="220" spans="17:23" x14ac:dyDescent="0.3">
      <c r="Q220" s="3"/>
      <c r="R220" s="3" t="s">
        <v>166</v>
      </c>
      <c r="S220" s="3" t="s">
        <v>13</v>
      </c>
      <c r="T220" s="3">
        <v>2280</v>
      </c>
      <c r="U220" s="3" t="s">
        <v>249</v>
      </c>
      <c r="V220" s="3">
        <v>3</v>
      </c>
      <c r="W220" s="3">
        <v>166</v>
      </c>
    </row>
    <row r="221" spans="17:23" x14ac:dyDescent="0.3">
      <c r="Q221" s="3"/>
      <c r="R221" s="3" t="s">
        <v>166</v>
      </c>
      <c r="S221" s="3" t="s">
        <v>13</v>
      </c>
      <c r="T221" s="3">
        <v>2121</v>
      </c>
      <c r="U221" s="3" t="s">
        <v>250</v>
      </c>
      <c r="V221" s="3">
        <v>3</v>
      </c>
      <c r="W221" s="3">
        <v>166</v>
      </c>
    </row>
    <row r="222" spans="17:23" x14ac:dyDescent="0.3">
      <c r="Q222" s="3"/>
      <c r="R222" s="3" t="s">
        <v>166</v>
      </c>
      <c r="S222" s="3" t="s">
        <v>17</v>
      </c>
      <c r="T222" s="3">
        <v>1536</v>
      </c>
      <c r="U222" s="3" t="s">
        <v>251</v>
      </c>
      <c r="V222" s="3">
        <v>3</v>
      </c>
      <c r="W222" s="3">
        <v>150</v>
      </c>
    </row>
    <row r="223" spans="17:23" x14ac:dyDescent="0.3">
      <c r="Q223" s="3"/>
      <c r="R223" s="3" t="s">
        <v>166</v>
      </c>
      <c r="S223" s="3" t="s">
        <v>17</v>
      </c>
      <c r="T223" s="3">
        <v>1828</v>
      </c>
      <c r="U223" s="3" t="s">
        <v>252</v>
      </c>
      <c r="V223" s="3">
        <v>3</v>
      </c>
      <c r="W223" s="3">
        <v>150</v>
      </c>
    </row>
    <row r="224" spans="17:23" x14ac:dyDescent="0.3">
      <c r="Q224" s="3"/>
      <c r="R224" s="3" t="s">
        <v>166</v>
      </c>
      <c r="S224" s="3" t="s">
        <v>17</v>
      </c>
      <c r="T224" s="3">
        <v>1599</v>
      </c>
      <c r="U224" s="3" t="s">
        <v>253</v>
      </c>
      <c r="V224" s="3">
        <v>3</v>
      </c>
      <c r="W224" s="3">
        <v>150</v>
      </c>
    </row>
    <row r="225" spans="17:23" x14ac:dyDescent="0.3">
      <c r="Q225" s="3"/>
      <c r="R225" s="3" t="s">
        <v>166</v>
      </c>
      <c r="S225" s="3" t="s">
        <v>17</v>
      </c>
      <c r="T225" s="3">
        <v>1908</v>
      </c>
      <c r="U225" s="3" t="s">
        <v>254</v>
      </c>
      <c r="V225" s="3">
        <v>3</v>
      </c>
      <c r="W225" s="3">
        <v>150</v>
      </c>
    </row>
    <row r="226" spans="17:23" x14ac:dyDescent="0.3">
      <c r="Q226" s="3"/>
      <c r="R226" s="3" t="s">
        <v>166</v>
      </c>
      <c r="S226" s="3" t="s">
        <v>13</v>
      </c>
      <c r="T226" s="3">
        <v>2761</v>
      </c>
      <c r="U226" s="3" t="s">
        <v>255</v>
      </c>
      <c r="V226" s="3">
        <v>3</v>
      </c>
      <c r="W226" s="3">
        <v>166</v>
      </c>
    </row>
    <row r="227" spans="17:23" x14ac:dyDescent="0.3">
      <c r="Q227" s="3"/>
      <c r="R227" s="3" t="s">
        <v>166</v>
      </c>
      <c r="S227" s="3" t="s">
        <v>13</v>
      </c>
      <c r="T227" s="3">
        <v>2640</v>
      </c>
      <c r="U227" s="3" t="s">
        <v>256</v>
      </c>
      <c r="V227" s="3">
        <v>3</v>
      </c>
      <c r="W227" s="3">
        <v>166</v>
      </c>
    </row>
    <row r="228" spans="17:23" x14ac:dyDescent="0.3">
      <c r="Q228" s="3"/>
      <c r="R228" s="3" t="s">
        <v>166</v>
      </c>
      <c r="S228" s="3" t="s">
        <v>13</v>
      </c>
      <c r="T228" s="3">
        <v>2958</v>
      </c>
      <c r="U228" s="3" t="s">
        <v>257</v>
      </c>
      <c r="V228" s="3">
        <v>3</v>
      </c>
      <c r="W228" s="3">
        <v>166</v>
      </c>
    </row>
    <row r="229" spans="17:23" x14ac:dyDescent="0.3">
      <c r="Q229" s="3"/>
      <c r="R229" s="3" t="s">
        <v>166</v>
      </c>
      <c r="S229" s="3" t="s">
        <v>13</v>
      </c>
      <c r="T229" s="3">
        <v>2399</v>
      </c>
      <c r="U229" s="3" t="s">
        <v>258</v>
      </c>
      <c r="V229" s="3">
        <v>3</v>
      </c>
      <c r="W229" s="3">
        <v>166</v>
      </c>
    </row>
    <row r="230" spans="17:23" x14ac:dyDescent="0.3">
      <c r="Q230" s="3"/>
      <c r="R230" s="3" t="s">
        <v>166</v>
      </c>
      <c r="S230" s="3" t="s">
        <v>13</v>
      </c>
      <c r="T230" s="3">
        <v>2548</v>
      </c>
      <c r="U230" s="3" t="s">
        <v>259</v>
      </c>
      <c r="V230" s="3">
        <v>3</v>
      </c>
      <c r="W230" s="3">
        <v>166</v>
      </c>
    </row>
    <row r="231" spans="17:23" x14ac:dyDescent="0.3">
      <c r="Q231" s="3"/>
      <c r="R231" s="3" t="s">
        <v>166</v>
      </c>
      <c r="S231" s="3" t="s">
        <v>13</v>
      </c>
      <c r="T231" s="3">
        <v>2325</v>
      </c>
      <c r="U231" s="3" t="s">
        <v>260</v>
      </c>
      <c r="V231" s="3">
        <v>3</v>
      </c>
      <c r="W231" s="3">
        <v>166</v>
      </c>
    </row>
    <row r="232" spans="17:23" x14ac:dyDescent="0.3">
      <c r="Q232" s="3"/>
      <c r="R232" s="3" t="s">
        <v>166</v>
      </c>
      <c r="S232" s="3" t="s">
        <v>13</v>
      </c>
      <c r="T232" s="3">
        <v>2203</v>
      </c>
      <c r="U232" s="3" t="s">
        <v>261</v>
      </c>
      <c r="V232" s="3">
        <v>3</v>
      </c>
      <c r="W232" s="3">
        <v>166</v>
      </c>
    </row>
    <row r="233" spans="17:23" x14ac:dyDescent="0.3">
      <c r="Q233" s="3"/>
      <c r="R233" s="3" t="s">
        <v>166</v>
      </c>
      <c r="S233" s="3" t="s">
        <v>13</v>
      </c>
      <c r="T233" s="3">
        <v>2430</v>
      </c>
      <c r="U233" s="3" t="s">
        <v>262</v>
      </c>
      <c r="V233" s="3">
        <v>3</v>
      </c>
      <c r="W233" s="3">
        <v>166</v>
      </c>
    </row>
    <row r="234" spans="17:23" x14ac:dyDescent="0.3">
      <c r="Q234" s="3"/>
      <c r="R234" s="3" t="s">
        <v>166</v>
      </c>
      <c r="S234" s="3" t="s">
        <v>17</v>
      </c>
      <c r="T234" s="3">
        <v>1415</v>
      </c>
      <c r="U234" s="3" t="s">
        <v>263</v>
      </c>
      <c r="V234" s="3">
        <v>3</v>
      </c>
      <c r="W234" s="3">
        <v>150</v>
      </c>
    </row>
    <row r="235" spans="17:23" x14ac:dyDescent="0.3">
      <c r="Q235" s="3"/>
      <c r="R235" s="3" t="s">
        <v>166</v>
      </c>
      <c r="S235" s="3" t="s">
        <v>13</v>
      </c>
      <c r="T235" s="3">
        <v>2287</v>
      </c>
      <c r="U235" s="3" t="s">
        <v>264</v>
      </c>
      <c r="V235" s="3">
        <v>3</v>
      </c>
      <c r="W235" s="3">
        <v>166</v>
      </c>
    </row>
    <row r="236" spans="17:23" x14ac:dyDescent="0.3">
      <c r="Q236" s="3"/>
      <c r="R236" s="3" t="s">
        <v>166</v>
      </c>
      <c r="S236" s="3" t="s">
        <v>17</v>
      </c>
      <c r="T236" s="3">
        <v>1751</v>
      </c>
      <c r="U236" s="3" t="s">
        <v>265</v>
      </c>
      <c r="V236" s="3">
        <v>3</v>
      </c>
      <c r="W236" s="3">
        <v>150</v>
      </c>
    </row>
    <row r="237" spans="17:23" x14ac:dyDescent="0.3">
      <c r="Q237" s="3"/>
      <c r="R237" s="3" t="s">
        <v>166</v>
      </c>
      <c r="S237" s="3" t="s">
        <v>13</v>
      </c>
      <c r="T237" s="3">
        <v>2114</v>
      </c>
      <c r="U237" s="3" t="s">
        <v>266</v>
      </c>
      <c r="V237" s="3">
        <v>3</v>
      </c>
      <c r="W237" s="3">
        <v>166</v>
      </c>
    </row>
    <row r="238" spans="17:23" x14ac:dyDescent="0.3">
      <c r="Q238" s="3"/>
      <c r="R238" s="3" t="s">
        <v>166</v>
      </c>
      <c r="S238" s="3" t="s">
        <v>17</v>
      </c>
      <c r="T238" s="3">
        <v>1908</v>
      </c>
      <c r="U238" s="3" t="s">
        <v>267</v>
      </c>
      <c r="V238" s="3">
        <v>3</v>
      </c>
      <c r="W238" s="3">
        <v>150</v>
      </c>
    </row>
    <row r="239" spans="17:23" x14ac:dyDescent="0.3">
      <c r="Q239" s="3"/>
      <c r="R239" s="3" t="s">
        <v>166</v>
      </c>
      <c r="S239" s="3" t="s">
        <v>17</v>
      </c>
      <c r="T239" s="3">
        <v>2091</v>
      </c>
      <c r="U239" s="3" t="s">
        <v>268</v>
      </c>
      <c r="V239" s="3">
        <v>3</v>
      </c>
      <c r="W239" s="3">
        <v>150</v>
      </c>
    </row>
    <row r="240" spans="17:23" x14ac:dyDescent="0.3">
      <c r="Q240" s="3"/>
      <c r="R240" s="3" t="s">
        <v>166</v>
      </c>
      <c r="S240" s="3" t="s">
        <v>13</v>
      </c>
      <c r="T240" s="3">
        <v>2484</v>
      </c>
      <c r="U240" s="3" t="s">
        <v>269</v>
      </c>
      <c r="V240" s="3">
        <v>3</v>
      </c>
      <c r="W240" s="3">
        <v>166</v>
      </c>
    </row>
    <row r="241" spans="17:23" x14ac:dyDescent="0.3">
      <c r="Q241" s="3"/>
      <c r="R241" s="3" t="s">
        <v>166</v>
      </c>
      <c r="S241" s="3" t="s">
        <v>13</v>
      </c>
      <c r="T241" s="3">
        <v>2488</v>
      </c>
      <c r="U241" s="3" t="s">
        <v>270</v>
      </c>
      <c r="V241" s="3">
        <v>3</v>
      </c>
      <c r="W241" s="3">
        <v>166</v>
      </c>
    </row>
    <row r="242" spans="17:23" x14ac:dyDescent="0.3">
      <c r="Q242" s="3"/>
      <c r="R242" s="3" t="s">
        <v>166</v>
      </c>
      <c r="S242" s="3" t="s">
        <v>17</v>
      </c>
      <c r="T242" s="3">
        <v>1928</v>
      </c>
      <c r="U242" s="3" t="s">
        <v>271</v>
      </c>
      <c r="V242" s="3">
        <v>3</v>
      </c>
      <c r="W242" s="3">
        <v>150</v>
      </c>
    </row>
    <row r="243" spans="17:23" x14ac:dyDescent="0.3">
      <c r="Q243" s="3"/>
      <c r="R243" s="3" t="s">
        <v>166</v>
      </c>
      <c r="S243" s="3" t="s">
        <v>13</v>
      </c>
      <c r="T243" s="3">
        <v>2209</v>
      </c>
      <c r="U243" s="3" t="s">
        <v>272</v>
      </c>
      <c r="V243" s="3">
        <v>3</v>
      </c>
      <c r="W243" s="3">
        <v>166</v>
      </c>
    </row>
    <row r="244" spans="17:23" x14ac:dyDescent="0.3">
      <c r="Q244" s="3"/>
      <c r="R244" s="3" t="s">
        <v>166</v>
      </c>
      <c r="S244" s="3" t="s">
        <v>173</v>
      </c>
      <c r="T244" s="3">
        <v>1264</v>
      </c>
      <c r="U244" s="3" t="s">
        <v>273</v>
      </c>
      <c r="V244" s="3">
        <v>3</v>
      </c>
      <c r="W244" s="3">
        <v>134</v>
      </c>
    </row>
    <row r="245" spans="17:23" x14ac:dyDescent="0.3">
      <c r="Q245" s="3"/>
      <c r="R245" s="3" t="s">
        <v>166</v>
      </c>
      <c r="S245" s="3" t="s">
        <v>13</v>
      </c>
      <c r="T245" s="3">
        <v>2787</v>
      </c>
      <c r="U245" s="3" t="s">
        <v>274</v>
      </c>
      <c r="V245" s="3">
        <v>3</v>
      </c>
      <c r="W245" s="3">
        <v>166</v>
      </c>
    </row>
    <row r="246" spans="17:23" x14ac:dyDescent="0.3">
      <c r="Q246" s="3"/>
      <c r="R246" s="3" t="s">
        <v>166</v>
      </c>
      <c r="S246" s="3" t="s">
        <v>13</v>
      </c>
      <c r="T246" s="3">
        <v>2331</v>
      </c>
      <c r="U246" s="3" t="s">
        <v>275</v>
      </c>
      <c r="V246" s="3">
        <v>3</v>
      </c>
      <c r="W246" s="3">
        <v>166</v>
      </c>
    </row>
    <row r="247" spans="17:23" x14ac:dyDescent="0.3">
      <c r="Q247" s="3"/>
      <c r="R247" s="3" t="s">
        <v>166</v>
      </c>
      <c r="S247" s="3" t="s">
        <v>17</v>
      </c>
      <c r="T247" s="3">
        <v>2034</v>
      </c>
      <c r="U247" s="3" t="s">
        <v>276</v>
      </c>
      <c r="V247" s="3">
        <v>3</v>
      </c>
      <c r="W247" s="3">
        <v>150</v>
      </c>
    </row>
    <row r="248" spans="17:23" x14ac:dyDescent="0.3">
      <c r="Q248" s="3"/>
      <c r="R248" s="3" t="s">
        <v>166</v>
      </c>
      <c r="S248" s="3" t="s">
        <v>17</v>
      </c>
      <c r="T248" s="3">
        <v>1580</v>
      </c>
      <c r="U248" s="3" t="s">
        <v>277</v>
      </c>
      <c r="V248" s="3">
        <v>3</v>
      </c>
      <c r="W248" s="3">
        <v>150</v>
      </c>
    </row>
    <row r="249" spans="17:23" x14ac:dyDescent="0.3">
      <c r="Q249" s="3"/>
      <c r="R249" s="3" t="s">
        <v>166</v>
      </c>
      <c r="S249" s="3" t="s">
        <v>17</v>
      </c>
      <c r="T249" s="3">
        <v>2070</v>
      </c>
      <c r="U249" s="3" t="s">
        <v>278</v>
      </c>
      <c r="V249" s="3">
        <v>3</v>
      </c>
      <c r="W249" s="3">
        <v>150</v>
      </c>
    </row>
    <row r="250" spans="17:23" x14ac:dyDescent="0.3">
      <c r="Q250" s="3"/>
      <c r="R250" s="3" t="s">
        <v>166</v>
      </c>
      <c r="S250" s="3" t="s">
        <v>17</v>
      </c>
      <c r="T250" s="3">
        <v>1773</v>
      </c>
      <c r="U250" s="3" t="s">
        <v>279</v>
      </c>
      <c r="V250" s="3">
        <v>3</v>
      </c>
      <c r="W250" s="3">
        <v>150</v>
      </c>
    </row>
    <row r="251" spans="17:23" x14ac:dyDescent="0.3">
      <c r="Q251" s="3"/>
      <c r="R251" s="3" t="s">
        <v>166</v>
      </c>
      <c r="S251" s="3" t="s">
        <v>17</v>
      </c>
      <c r="T251" s="9" t="s">
        <v>280</v>
      </c>
      <c r="U251" s="3" t="s">
        <v>281</v>
      </c>
      <c r="V251" s="3">
        <v>3</v>
      </c>
      <c r="W251" s="3">
        <v>150</v>
      </c>
    </row>
    <row r="252" spans="17:23" x14ac:dyDescent="0.3">
      <c r="Q252" s="3"/>
      <c r="R252" s="3" t="s">
        <v>166</v>
      </c>
      <c r="S252" s="3" t="s">
        <v>13</v>
      </c>
      <c r="T252" s="3">
        <v>2705</v>
      </c>
      <c r="U252" s="3" t="s">
        <v>282</v>
      </c>
      <c r="V252" s="3">
        <v>3</v>
      </c>
      <c r="W252" s="3">
        <v>166</v>
      </c>
    </row>
    <row r="253" spans="17:23" x14ac:dyDescent="0.3">
      <c r="Q253" s="3"/>
      <c r="R253" s="3" t="s">
        <v>166</v>
      </c>
      <c r="S253" s="3" t="s">
        <v>13</v>
      </c>
      <c r="T253" s="3">
        <v>2920</v>
      </c>
      <c r="U253" s="3" t="s">
        <v>283</v>
      </c>
      <c r="V253" s="3">
        <v>3</v>
      </c>
      <c r="W253" s="3">
        <v>166</v>
      </c>
    </row>
    <row r="254" spans="17:23" x14ac:dyDescent="0.3">
      <c r="Q254" s="3"/>
      <c r="R254" s="3" t="s">
        <v>166</v>
      </c>
      <c r="S254" s="3" t="s">
        <v>17</v>
      </c>
      <c r="T254" s="3">
        <v>1715</v>
      </c>
      <c r="U254" s="3" t="s">
        <v>284</v>
      </c>
      <c r="V254" s="3">
        <v>3</v>
      </c>
      <c r="W254" s="3">
        <v>150</v>
      </c>
    </row>
    <row r="255" spans="17:23" x14ac:dyDescent="0.3">
      <c r="Q255" s="3"/>
      <c r="R255" s="3" t="s">
        <v>166</v>
      </c>
      <c r="S255" s="3" t="s">
        <v>17</v>
      </c>
      <c r="T255" s="3">
        <v>1544</v>
      </c>
      <c r="U255" s="3" t="s">
        <v>285</v>
      </c>
      <c r="V255" s="3">
        <v>3</v>
      </c>
      <c r="W255" s="3">
        <v>150</v>
      </c>
    </row>
    <row r="256" spans="17:23" x14ac:dyDescent="0.3">
      <c r="Q256" s="3"/>
      <c r="R256" s="3" t="s">
        <v>166</v>
      </c>
      <c r="S256" s="3" t="s">
        <v>17</v>
      </c>
      <c r="T256" s="3">
        <v>1891</v>
      </c>
      <c r="U256" s="3" t="s">
        <v>286</v>
      </c>
      <c r="V256" s="3">
        <v>3</v>
      </c>
      <c r="W256" s="3">
        <v>150</v>
      </c>
    </row>
    <row r="257" spans="17:23" x14ac:dyDescent="0.3">
      <c r="Q257" s="3"/>
      <c r="R257" s="3" t="s">
        <v>166</v>
      </c>
      <c r="S257" s="3" t="s">
        <v>13</v>
      </c>
      <c r="T257" s="3">
        <v>2855</v>
      </c>
      <c r="U257" s="3" t="s">
        <v>287</v>
      </c>
      <c r="V257" s="3">
        <v>3</v>
      </c>
      <c r="W257" s="3">
        <v>166</v>
      </c>
    </row>
    <row r="258" spans="17:23" x14ac:dyDescent="0.3">
      <c r="Q258" s="3"/>
      <c r="R258" s="3" t="s">
        <v>166</v>
      </c>
      <c r="S258" s="3" t="s">
        <v>17</v>
      </c>
      <c r="T258" s="3">
        <v>1893</v>
      </c>
      <c r="U258" s="3" t="s">
        <v>288</v>
      </c>
      <c r="V258" s="3">
        <v>3</v>
      </c>
      <c r="W258" s="3">
        <v>150</v>
      </c>
    </row>
    <row r="259" spans="17:23" x14ac:dyDescent="0.3">
      <c r="Q259" s="3"/>
      <c r="R259" s="3" t="s">
        <v>289</v>
      </c>
      <c r="S259" s="3" t="s">
        <v>173</v>
      </c>
      <c r="T259" s="3">
        <v>1374</v>
      </c>
      <c r="U259" s="3" t="s">
        <v>290</v>
      </c>
      <c r="V259" s="3">
        <v>4</v>
      </c>
      <c r="W259" s="3">
        <v>134</v>
      </c>
    </row>
    <row r="260" spans="17:23" x14ac:dyDescent="0.3">
      <c r="Q260" s="3"/>
      <c r="R260" s="3" t="s">
        <v>289</v>
      </c>
      <c r="S260" s="3" t="s">
        <v>13</v>
      </c>
      <c r="T260" s="3">
        <v>2108</v>
      </c>
      <c r="U260" s="3" t="s">
        <v>291</v>
      </c>
      <c r="V260" s="3">
        <v>4</v>
      </c>
      <c r="W260" s="3">
        <v>166</v>
      </c>
    </row>
    <row r="261" spans="17:23" x14ac:dyDescent="0.3">
      <c r="Q261" s="3"/>
      <c r="R261" s="3" t="s">
        <v>289</v>
      </c>
      <c r="S261" s="3" t="s">
        <v>13</v>
      </c>
      <c r="T261" s="3">
        <v>2265</v>
      </c>
      <c r="U261" s="3" t="s">
        <v>292</v>
      </c>
      <c r="V261" s="3">
        <v>4</v>
      </c>
      <c r="W261" s="3">
        <v>166</v>
      </c>
    </row>
    <row r="262" spans="17:23" x14ac:dyDescent="0.3">
      <c r="Q262" s="3"/>
      <c r="R262" s="3" t="s">
        <v>289</v>
      </c>
      <c r="S262" s="3" t="s">
        <v>173</v>
      </c>
      <c r="T262" s="3">
        <v>1313</v>
      </c>
      <c r="U262" s="3" t="s">
        <v>293</v>
      </c>
      <c r="V262" s="3">
        <v>4</v>
      </c>
      <c r="W262" s="3">
        <v>134</v>
      </c>
    </row>
    <row r="263" spans="17:23" x14ac:dyDescent="0.3">
      <c r="Q263" s="3"/>
      <c r="R263" s="3" t="s">
        <v>289</v>
      </c>
      <c r="S263" s="3" t="s">
        <v>173</v>
      </c>
      <c r="T263" s="3">
        <v>1216</v>
      </c>
      <c r="U263" s="3" t="s">
        <v>294</v>
      </c>
      <c r="V263" s="3">
        <v>4</v>
      </c>
      <c r="W263" s="3">
        <v>134</v>
      </c>
    </row>
    <row r="264" spans="17:23" x14ac:dyDescent="0.3">
      <c r="Q264" s="3"/>
      <c r="R264" s="3" t="s">
        <v>289</v>
      </c>
      <c r="S264" s="3" t="s">
        <v>17</v>
      </c>
      <c r="T264" s="3">
        <v>1781</v>
      </c>
      <c r="U264" s="3" t="s">
        <v>295</v>
      </c>
      <c r="V264" s="3">
        <v>4</v>
      </c>
      <c r="W264" s="3">
        <v>150</v>
      </c>
    </row>
    <row r="265" spans="17:23" x14ac:dyDescent="0.3">
      <c r="Q265" s="3"/>
      <c r="R265" s="3" t="s">
        <v>289</v>
      </c>
      <c r="S265" s="3" t="s">
        <v>173</v>
      </c>
      <c r="T265" s="3">
        <v>1089</v>
      </c>
      <c r="U265" s="3" t="s">
        <v>296</v>
      </c>
      <c r="V265" s="3">
        <v>4</v>
      </c>
      <c r="W265" s="3">
        <v>134</v>
      </c>
    </row>
    <row r="266" spans="17:23" x14ac:dyDescent="0.3">
      <c r="Q266" s="3"/>
      <c r="R266" s="3" t="s">
        <v>289</v>
      </c>
      <c r="S266" s="3" t="s">
        <v>173</v>
      </c>
      <c r="T266" s="3">
        <v>967</v>
      </c>
      <c r="U266" s="3" t="s">
        <v>297</v>
      </c>
      <c r="V266" s="3">
        <v>4</v>
      </c>
      <c r="W266" s="3">
        <v>134</v>
      </c>
    </row>
    <row r="267" spans="17:23" x14ac:dyDescent="0.3">
      <c r="Q267" s="3"/>
      <c r="R267" s="3" t="s">
        <v>289</v>
      </c>
      <c r="S267" s="3" t="s">
        <v>173</v>
      </c>
      <c r="T267" s="3">
        <v>938</v>
      </c>
      <c r="U267" s="3" t="s">
        <v>298</v>
      </c>
      <c r="V267" s="3">
        <v>4</v>
      </c>
      <c r="W267" s="3">
        <v>134</v>
      </c>
    </row>
    <row r="268" spans="17:23" x14ac:dyDescent="0.3">
      <c r="Q268" s="3"/>
      <c r="R268" s="3" t="s">
        <v>289</v>
      </c>
      <c r="S268" s="3" t="s">
        <v>173</v>
      </c>
      <c r="T268" s="3">
        <v>1387</v>
      </c>
      <c r="U268" s="3" t="s">
        <v>299</v>
      </c>
      <c r="V268" s="3">
        <v>4</v>
      </c>
      <c r="W268" s="3">
        <v>134</v>
      </c>
    </row>
    <row r="269" spans="17:23" x14ac:dyDescent="0.3">
      <c r="Q269" s="3"/>
      <c r="R269" s="3" t="s">
        <v>289</v>
      </c>
      <c r="S269" s="3" t="s">
        <v>173</v>
      </c>
      <c r="T269" s="3">
        <v>1220</v>
      </c>
      <c r="U269" s="3" t="s">
        <v>300</v>
      </c>
      <c r="V269" s="3">
        <v>4</v>
      </c>
      <c r="W269" s="3">
        <v>134</v>
      </c>
    </row>
    <row r="270" spans="17:23" x14ac:dyDescent="0.3">
      <c r="Q270" s="3"/>
      <c r="R270" s="3" t="s">
        <v>289</v>
      </c>
      <c r="S270" s="3" t="s">
        <v>17</v>
      </c>
      <c r="T270" s="3">
        <v>1856</v>
      </c>
      <c r="U270" s="3" t="s">
        <v>301</v>
      </c>
      <c r="V270" s="3">
        <v>4</v>
      </c>
      <c r="W270" s="3">
        <v>150</v>
      </c>
    </row>
    <row r="271" spans="17:23" x14ac:dyDescent="0.3">
      <c r="Q271" s="3"/>
      <c r="R271" s="3" t="s">
        <v>289</v>
      </c>
      <c r="S271" s="3" t="s">
        <v>17</v>
      </c>
      <c r="T271" s="3">
        <v>1733</v>
      </c>
      <c r="U271" s="3" t="s">
        <v>302</v>
      </c>
      <c r="V271" s="3">
        <v>4</v>
      </c>
      <c r="W271" s="3">
        <v>150</v>
      </c>
    </row>
    <row r="272" spans="17:23" x14ac:dyDescent="0.3">
      <c r="Q272" s="3"/>
      <c r="R272" s="3" t="s">
        <v>289</v>
      </c>
      <c r="S272" s="3" t="s">
        <v>173</v>
      </c>
      <c r="T272" s="3">
        <v>1334</v>
      </c>
      <c r="U272" s="3" t="s">
        <v>303</v>
      </c>
      <c r="V272" s="3">
        <v>4</v>
      </c>
      <c r="W272" s="3">
        <v>134</v>
      </c>
    </row>
    <row r="273" spans="17:23" x14ac:dyDescent="0.3">
      <c r="Q273" s="3"/>
      <c r="R273" s="3" t="s">
        <v>289</v>
      </c>
      <c r="S273" s="3" t="s">
        <v>173</v>
      </c>
      <c r="T273" s="3">
        <v>1319</v>
      </c>
      <c r="U273" s="3" t="s">
        <v>304</v>
      </c>
      <c r="V273" s="3">
        <v>4</v>
      </c>
      <c r="W273" s="3">
        <v>134</v>
      </c>
    </row>
    <row r="274" spans="17:23" x14ac:dyDescent="0.3">
      <c r="Q274" s="3"/>
      <c r="R274" s="3" t="s">
        <v>289</v>
      </c>
      <c r="S274" s="3" t="s">
        <v>17</v>
      </c>
      <c r="T274" s="3">
        <v>1828</v>
      </c>
      <c r="U274" s="3" t="s">
        <v>305</v>
      </c>
      <c r="V274" s="3">
        <v>4</v>
      </c>
      <c r="W274" s="3">
        <v>150</v>
      </c>
    </row>
    <row r="275" spans="17:23" x14ac:dyDescent="0.3">
      <c r="Q275" s="3"/>
      <c r="R275" s="3" t="s">
        <v>289</v>
      </c>
      <c r="S275" s="3" t="s">
        <v>173</v>
      </c>
      <c r="T275" s="3">
        <v>1165</v>
      </c>
      <c r="U275" s="3" t="s">
        <v>306</v>
      </c>
      <c r="V275" s="3">
        <v>4</v>
      </c>
      <c r="W275" s="3">
        <v>134</v>
      </c>
    </row>
    <row r="276" spans="17:23" x14ac:dyDescent="0.3">
      <c r="Q276" s="3"/>
      <c r="R276" s="3" t="s">
        <v>289</v>
      </c>
      <c r="S276" s="3" t="s">
        <v>173</v>
      </c>
      <c r="T276" s="3">
        <v>1092</v>
      </c>
      <c r="U276" s="3" t="s">
        <v>307</v>
      </c>
      <c r="V276" s="3">
        <v>4</v>
      </c>
      <c r="W276" s="3">
        <v>134</v>
      </c>
    </row>
    <row r="277" spans="17:23" x14ac:dyDescent="0.3">
      <c r="Q277" s="3"/>
      <c r="R277" s="3" t="s">
        <v>289</v>
      </c>
      <c r="S277" s="3" t="s">
        <v>173</v>
      </c>
      <c r="T277" s="3">
        <v>1352</v>
      </c>
      <c r="U277" s="3" t="s">
        <v>308</v>
      </c>
      <c r="V277" s="3">
        <v>4</v>
      </c>
      <c r="W277" s="3">
        <v>134</v>
      </c>
    </row>
    <row r="278" spans="17:23" x14ac:dyDescent="0.3">
      <c r="Q278" s="3"/>
      <c r="R278" s="3" t="s">
        <v>289</v>
      </c>
      <c r="S278" s="3" t="s">
        <v>17</v>
      </c>
      <c r="T278" s="3">
        <v>1453</v>
      </c>
      <c r="U278" s="3" t="s">
        <v>309</v>
      </c>
      <c r="V278" s="3">
        <v>4</v>
      </c>
      <c r="W278" s="3">
        <v>150</v>
      </c>
    </row>
    <row r="279" spans="17:23" x14ac:dyDescent="0.3">
      <c r="Q279" s="3"/>
      <c r="R279" s="3" t="s">
        <v>289</v>
      </c>
      <c r="S279" s="3" t="s">
        <v>13</v>
      </c>
      <c r="T279" s="3">
        <v>2426</v>
      </c>
      <c r="U279" s="3" t="s">
        <v>310</v>
      </c>
      <c r="V279" s="3">
        <v>4</v>
      </c>
      <c r="W279" s="3">
        <v>166</v>
      </c>
    </row>
    <row r="280" spans="17:23" x14ac:dyDescent="0.3">
      <c r="Q280" s="3"/>
      <c r="R280" s="3" t="s">
        <v>289</v>
      </c>
      <c r="S280" s="3" t="s">
        <v>17</v>
      </c>
      <c r="T280" s="3">
        <v>1602</v>
      </c>
      <c r="U280" s="3" t="s">
        <v>311</v>
      </c>
      <c r="V280" s="3">
        <v>4</v>
      </c>
      <c r="W280" s="3">
        <v>150</v>
      </c>
    </row>
    <row r="281" spans="17:23" x14ac:dyDescent="0.3">
      <c r="Q281" s="3"/>
      <c r="R281" s="3" t="s">
        <v>289</v>
      </c>
      <c r="S281" s="3" t="s">
        <v>17</v>
      </c>
      <c r="T281" s="3">
        <v>1766</v>
      </c>
      <c r="U281" s="3" t="s">
        <v>312</v>
      </c>
      <c r="V281" s="3">
        <v>4</v>
      </c>
      <c r="W281" s="3">
        <v>150</v>
      </c>
    </row>
    <row r="282" spans="17:23" x14ac:dyDescent="0.3">
      <c r="Q282" s="3"/>
      <c r="R282" s="3" t="s">
        <v>289</v>
      </c>
      <c r="S282" s="3" t="s">
        <v>173</v>
      </c>
      <c r="T282" s="3">
        <v>1171</v>
      </c>
      <c r="U282" s="3" t="s">
        <v>313</v>
      </c>
      <c r="V282" s="3">
        <v>4</v>
      </c>
      <c r="W282" s="3">
        <v>134</v>
      </c>
    </row>
    <row r="283" spans="17:23" x14ac:dyDescent="0.3">
      <c r="Q283" s="3"/>
      <c r="R283" s="3" t="s">
        <v>289</v>
      </c>
      <c r="S283" s="3" t="s">
        <v>173</v>
      </c>
      <c r="T283" s="3">
        <v>1254</v>
      </c>
      <c r="U283" s="3" t="s">
        <v>314</v>
      </c>
      <c r="V283" s="3">
        <v>4</v>
      </c>
      <c r="W283" s="3">
        <v>134</v>
      </c>
    </row>
    <row r="284" spans="17:23" x14ac:dyDescent="0.3">
      <c r="Q284" s="3"/>
      <c r="R284" s="3" t="s">
        <v>289</v>
      </c>
      <c r="S284" s="3" t="s">
        <v>173</v>
      </c>
      <c r="T284" s="3">
        <v>1315</v>
      </c>
      <c r="U284" s="3" t="s">
        <v>315</v>
      </c>
      <c r="V284" s="3">
        <v>4</v>
      </c>
      <c r="W284" s="3">
        <v>134</v>
      </c>
    </row>
    <row r="285" spans="17:23" x14ac:dyDescent="0.3">
      <c r="Q285" s="3"/>
      <c r="R285" s="3" t="s">
        <v>289</v>
      </c>
      <c r="S285" s="3" t="s">
        <v>17</v>
      </c>
      <c r="T285" s="3">
        <v>1547</v>
      </c>
      <c r="U285" s="3" t="s">
        <v>316</v>
      </c>
      <c r="V285" s="3">
        <v>4</v>
      </c>
      <c r="W285" s="3">
        <v>150</v>
      </c>
    </row>
    <row r="286" spans="17:23" x14ac:dyDescent="0.3">
      <c r="Q286" s="3"/>
      <c r="R286" s="3" t="s">
        <v>289</v>
      </c>
      <c r="S286" s="3" t="s">
        <v>17</v>
      </c>
      <c r="T286" s="3">
        <v>1661</v>
      </c>
      <c r="U286" s="3" t="s">
        <v>317</v>
      </c>
      <c r="V286" s="3">
        <v>4</v>
      </c>
      <c r="W286" s="3">
        <v>150</v>
      </c>
    </row>
    <row r="287" spans="17:23" x14ac:dyDescent="0.3">
      <c r="Q287" s="3"/>
      <c r="R287" s="3" t="s">
        <v>289</v>
      </c>
      <c r="S287" s="3" t="s">
        <v>17</v>
      </c>
      <c r="T287" s="3">
        <v>1865</v>
      </c>
      <c r="U287" s="3" t="s">
        <v>318</v>
      </c>
      <c r="V287" s="3">
        <v>4</v>
      </c>
      <c r="W287" s="3">
        <v>150</v>
      </c>
    </row>
    <row r="288" spans="17:23" x14ac:dyDescent="0.3">
      <c r="Q288" s="3"/>
      <c r="R288" s="3" t="s">
        <v>289</v>
      </c>
      <c r="S288" s="3" t="s">
        <v>173</v>
      </c>
      <c r="T288" s="3">
        <v>1175</v>
      </c>
      <c r="U288" s="3" t="s">
        <v>319</v>
      </c>
      <c r="V288" s="3">
        <v>4</v>
      </c>
      <c r="W288" s="3">
        <v>134</v>
      </c>
    </row>
    <row r="289" spans="17:23" x14ac:dyDescent="0.3">
      <c r="Q289" s="3"/>
      <c r="R289" s="3" t="s">
        <v>289</v>
      </c>
      <c r="S289" s="3" t="s">
        <v>173</v>
      </c>
      <c r="T289" s="3">
        <v>1017</v>
      </c>
      <c r="U289" s="3" t="s">
        <v>320</v>
      </c>
      <c r="V289" s="3">
        <v>4</v>
      </c>
      <c r="W289" s="3">
        <v>134</v>
      </c>
    </row>
    <row r="290" spans="17:23" x14ac:dyDescent="0.3">
      <c r="Q290" s="3"/>
      <c r="R290" s="3" t="s">
        <v>289</v>
      </c>
      <c r="S290" s="3" t="s">
        <v>173</v>
      </c>
      <c r="T290" s="3">
        <v>996</v>
      </c>
      <c r="U290" s="3" t="s">
        <v>321</v>
      </c>
      <c r="V290" s="3">
        <v>4</v>
      </c>
      <c r="W290" s="3">
        <v>134</v>
      </c>
    </row>
    <row r="291" spans="17:23" x14ac:dyDescent="0.3">
      <c r="Q291" s="3"/>
      <c r="R291" s="3" t="s">
        <v>289</v>
      </c>
      <c r="S291" s="3" t="s">
        <v>173</v>
      </c>
      <c r="T291" s="3">
        <v>1107</v>
      </c>
      <c r="U291" s="3" t="s">
        <v>322</v>
      </c>
      <c r="V291" s="3">
        <v>4</v>
      </c>
      <c r="W291" s="3">
        <v>134</v>
      </c>
    </row>
    <row r="292" spans="17:23" x14ac:dyDescent="0.3">
      <c r="Q292" s="3"/>
      <c r="R292" s="3" t="s">
        <v>323</v>
      </c>
      <c r="S292" s="3" t="s">
        <v>13</v>
      </c>
      <c r="T292" s="3">
        <v>2839</v>
      </c>
      <c r="U292" s="3" t="s">
        <v>324</v>
      </c>
      <c r="V292" s="3">
        <v>3</v>
      </c>
      <c r="W292" s="3">
        <v>134</v>
      </c>
    </row>
    <row r="293" spans="17:23" x14ac:dyDescent="0.3">
      <c r="Q293" s="3"/>
      <c r="R293" s="3" t="s">
        <v>323</v>
      </c>
      <c r="S293" s="3" t="s">
        <v>13</v>
      </c>
      <c r="T293" s="3">
        <v>2519</v>
      </c>
      <c r="U293" s="3" t="s">
        <v>325</v>
      </c>
      <c r="V293" s="3">
        <v>3</v>
      </c>
      <c r="W293" s="3">
        <v>166</v>
      </c>
    </row>
    <row r="294" spans="17:23" x14ac:dyDescent="0.3">
      <c r="Q294" s="3"/>
      <c r="R294" s="3" t="s">
        <v>323</v>
      </c>
      <c r="S294" s="3" t="s">
        <v>13</v>
      </c>
      <c r="T294" s="3">
        <v>2102</v>
      </c>
      <c r="U294" s="3" t="s">
        <v>326</v>
      </c>
      <c r="V294" s="3">
        <v>3</v>
      </c>
      <c r="W294" s="3">
        <v>166</v>
      </c>
    </row>
    <row r="295" spans="17:23" x14ac:dyDescent="0.3">
      <c r="Q295" s="3"/>
      <c r="R295" s="3" t="s">
        <v>323</v>
      </c>
      <c r="S295" s="3" t="s">
        <v>17</v>
      </c>
      <c r="T295" s="3">
        <v>1965</v>
      </c>
      <c r="U295" s="3" t="s">
        <v>327</v>
      </c>
      <c r="V295" s="3">
        <v>3</v>
      </c>
      <c r="W295" s="3">
        <v>150</v>
      </c>
    </row>
    <row r="296" spans="17:23" x14ac:dyDescent="0.3">
      <c r="Q296" s="3"/>
      <c r="R296" s="3" t="s">
        <v>323</v>
      </c>
      <c r="S296" s="3" t="s">
        <v>173</v>
      </c>
      <c r="T296" s="3">
        <v>1330</v>
      </c>
      <c r="U296" s="3" t="s">
        <v>328</v>
      </c>
      <c r="V296" s="3">
        <v>3</v>
      </c>
      <c r="W296" s="3">
        <v>134</v>
      </c>
    </row>
    <row r="297" spans="17:23" x14ac:dyDescent="0.3">
      <c r="Q297" s="3"/>
      <c r="R297" s="3" t="s">
        <v>323</v>
      </c>
      <c r="S297" s="3" t="s">
        <v>17</v>
      </c>
      <c r="T297" s="3">
        <v>1911</v>
      </c>
      <c r="U297" s="3" t="s">
        <v>329</v>
      </c>
      <c r="V297" s="3">
        <v>3</v>
      </c>
      <c r="W297" s="3">
        <v>150</v>
      </c>
    </row>
    <row r="298" spans="17:23" x14ac:dyDescent="0.3">
      <c r="Q298" s="3"/>
      <c r="R298" s="3" t="s">
        <v>323</v>
      </c>
      <c r="S298" s="3" t="s">
        <v>173</v>
      </c>
      <c r="T298" s="3">
        <v>1286</v>
      </c>
      <c r="U298" s="3" t="s">
        <v>330</v>
      </c>
      <c r="V298" s="3">
        <v>3</v>
      </c>
      <c r="W298" s="3">
        <v>134</v>
      </c>
    </row>
    <row r="299" spans="17:23" x14ac:dyDescent="0.3">
      <c r="Q299" s="3"/>
      <c r="R299" s="3" t="s">
        <v>323</v>
      </c>
      <c r="S299" s="3" t="s">
        <v>17</v>
      </c>
      <c r="T299" s="3">
        <v>1602</v>
      </c>
      <c r="U299" s="3" t="s">
        <v>331</v>
      </c>
      <c r="V299" s="3">
        <v>3</v>
      </c>
      <c r="W299" s="3">
        <v>150</v>
      </c>
    </row>
    <row r="300" spans="17:23" x14ac:dyDescent="0.3">
      <c r="Q300" s="3"/>
      <c r="R300" s="3" t="s">
        <v>323</v>
      </c>
      <c r="S300" s="3" t="s">
        <v>17</v>
      </c>
      <c r="T300" s="3">
        <v>1860</v>
      </c>
      <c r="U300" s="3" t="s">
        <v>332</v>
      </c>
      <c r="V300" s="3">
        <v>3</v>
      </c>
      <c r="W300" s="3">
        <v>150</v>
      </c>
    </row>
    <row r="301" spans="17:23" x14ac:dyDescent="0.3">
      <c r="Q301" s="3"/>
      <c r="R301" s="3" t="s">
        <v>323</v>
      </c>
      <c r="S301" s="3" t="s">
        <v>13</v>
      </c>
      <c r="T301" s="3">
        <v>2123</v>
      </c>
      <c r="U301" s="3" t="s">
        <v>333</v>
      </c>
      <c r="V301" s="3">
        <v>3</v>
      </c>
      <c r="W301" s="3">
        <v>166</v>
      </c>
    </row>
    <row r="302" spans="17:23" x14ac:dyDescent="0.3">
      <c r="Q302" s="3"/>
      <c r="R302" s="3" t="s">
        <v>323</v>
      </c>
      <c r="S302" s="3" t="s">
        <v>13</v>
      </c>
      <c r="T302" s="3">
        <v>2127</v>
      </c>
      <c r="U302" s="3" t="s">
        <v>334</v>
      </c>
      <c r="V302" s="3">
        <v>3</v>
      </c>
      <c r="W302" s="3">
        <v>166</v>
      </c>
    </row>
    <row r="303" spans="17:23" x14ac:dyDescent="0.3">
      <c r="Q303" s="3"/>
      <c r="R303" s="3" t="s">
        <v>323</v>
      </c>
      <c r="S303" s="3" t="s">
        <v>17</v>
      </c>
      <c r="T303" s="3">
        <v>1469</v>
      </c>
      <c r="U303" s="3" t="s">
        <v>335</v>
      </c>
      <c r="V303" s="3">
        <v>3</v>
      </c>
      <c r="W303" s="3">
        <v>150</v>
      </c>
    </row>
    <row r="304" spans="17:23" x14ac:dyDescent="0.3">
      <c r="Q304" s="3"/>
      <c r="R304" s="3" t="s">
        <v>323</v>
      </c>
      <c r="S304" s="3" t="s">
        <v>17</v>
      </c>
      <c r="T304" s="9" t="s">
        <v>336</v>
      </c>
      <c r="U304" s="3" t="s">
        <v>337</v>
      </c>
      <c r="V304" s="3">
        <v>3</v>
      </c>
      <c r="W304" s="3">
        <v>150</v>
      </c>
    </row>
    <row r="305" spans="17:23" x14ac:dyDescent="0.3">
      <c r="Q305" s="3"/>
      <c r="R305" s="3" t="s">
        <v>323</v>
      </c>
      <c r="S305" s="3" t="s">
        <v>17</v>
      </c>
      <c r="T305" s="3">
        <v>1942</v>
      </c>
      <c r="U305" s="3" t="s">
        <v>338</v>
      </c>
      <c r="V305" s="3">
        <v>3</v>
      </c>
      <c r="W305" s="3">
        <v>150</v>
      </c>
    </row>
    <row r="306" spans="17:23" x14ac:dyDescent="0.3">
      <c r="Q306" s="3"/>
      <c r="R306" s="3" t="s">
        <v>323</v>
      </c>
      <c r="S306" s="3" t="s">
        <v>13</v>
      </c>
      <c r="T306" s="3">
        <v>2138</v>
      </c>
      <c r="U306" s="3" t="s">
        <v>339</v>
      </c>
      <c r="V306" s="3">
        <v>3</v>
      </c>
      <c r="W306" s="3">
        <v>166</v>
      </c>
    </row>
    <row r="307" spans="17:23" x14ac:dyDescent="0.3">
      <c r="Q307" s="3"/>
      <c r="R307" s="3" t="s">
        <v>323</v>
      </c>
      <c r="S307" s="3" t="s">
        <v>13</v>
      </c>
      <c r="T307" s="3">
        <v>2374</v>
      </c>
      <c r="U307" s="3" t="s">
        <v>340</v>
      </c>
      <c r="V307" s="3">
        <v>3</v>
      </c>
      <c r="W307" s="3">
        <v>166</v>
      </c>
    </row>
    <row r="308" spans="17:23" x14ac:dyDescent="0.3">
      <c r="Q308" s="3"/>
      <c r="R308" s="3" t="s">
        <v>323</v>
      </c>
      <c r="S308" s="3" t="s">
        <v>17</v>
      </c>
      <c r="T308" s="3">
        <v>1855</v>
      </c>
      <c r="U308" s="3" t="s">
        <v>341</v>
      </c>
      <c r="V308" s="3">
        <v>3</v>
      </c>
      <c r="W308" s="3">
        <v>150</v>
      </c>
    </row>
    <row r="309" spans="17:23" x14ac:dyDescent="0.3">
      <c r="Q309" s="3"/>
      <c r="R309" s="3" t="s">
        <v>323</v>
      </c>
      <c r="S309" s="3" t="s">
        <v>17</v>
      </c>
      <c r="T309" s="3">
        <v>1778</v>
      </c>
      <c r="U309" s="3" t="s">
        <v>342</v>
      </c>
      <c r="V309" s="3">
        <v>3</v>
      </c>
      <c r="W309" s="3">
        <v>150</v>
      </c>
    </row>
    <row r="310" spans="17:23" x14ac:dyDescent="0.3">
      <c r="Q310" s="3"/>
      <c r="R310" s="3" t="s">
        <v>323</v>
      </c>
      <c r="S310" s="3" t="s">
        <v>173</v>
      </c>
      <c r="T310" s="3">
        <v>1164</v>
      </c>
      <c r="U310" s="3" t="s">
        <v>343</v>
      </c>
      <c r="V310" s="3">
        <v>3</v>
      </c>
      <c r="W310" s="3">
        <v>134</v>
      </c>
    </row>
    <row r="311" spans="17:23" x14ac:dyDescent="0.3">
      <c r="Q311" s="3"/>
      <c r="R311" s="3" t="s">
        <v>323</v>
      </c>
      <c r="S311" s="3" t="s">
        <v>17</v>
      </c>
      <c r="T311" s="3">
        <v>2080</v>
      </c>
      <c r="U311" s="3" t="s">
        <v>344</v>
      </c>
      <c r="V311" s="3">
        <v>3</v>
      </c>
      <c r="W311" s="3">
        <v>150</v>
      </c>
    </row>
    <row r="312" spans="17:23" x14ac:dyDescent="0.3">
      <c r="Q312" s="3"/>
      <c r="R312" s="3" t="s">
        <v>323</v>
      </c>
      <c r="S312" s="3" t="s">
        <v>17</v>
      </c>
      <c r="T312" s="3">
        <v>1698</v>
      </c>
      <c r="U312" s="3" t="s">
        <v>345</v>
      </c>
      <c r="V312" s="3">
        <v>3</v>
      </c>
      <c r="W312" s="3">
        <v>150</v>
      </c>
    </row>
    <row r="313" spans="17:23" x14ac:dyDescent="0.3">
      <c r="Q313" s="3"/>
      <c r="R313" s="3" t="s">
        <v>323</v>
      </c>
      <c r="S313" s="3" t="s">
        <v>17</v>
      </c>
      <c r="T313" s="3">
        <v>1831</v>
      </c>
      <c r="U313" s="3" t="s">
        <v>346</v>
      </c>
      <c r="V313" s="3">
        <v>3</v>
      </c>
      <c r="W313" s="3">
        <v>150</v>
      </c>
    </row>
    <row r="314" spans="17:23" x14ac:dyDescent="0.3">
      <c r="Q314" s="3"/>
      <c r="R314" s="3" t="s">
        <v>323</v>
      </c>
      <c r="S314" s="3" t="s">
        <v>17</v>
      </c>
      <c r="T314" s="3">
        <v>1585</v>
      </c>
      <c r="U314" s="3" t="s">
        <v>347</v>
      </c>
      <c r="V314" s="3">
        <v>3</v>
      </c>
      <c r="W314" s="3">
        <v>150</v>
      </c>
    </row>
    <row r="315" spans="17:23" x14ac:dyDescent="0.3">
      <c r="Q315" s="3"/>
      <c r="R315" s="3" t="s">
        <v>323</v>
      </c>
      <c r="S315" s="3" t="s">
        <v>17</v>
      </c>
      <c r="T315" s="3">
        <v>1775</v>
      </c>
      <c r="U315" s="3" t="s">
        <v>348</v>
      </c>
      <c r="V315" s="3">
        <v>3</v>
      </c>
      <c r="W315" s="3">
        <v>150</v>
      </c>
    </row>
    <row r="316" spans="17:23" x14ac:dyDescent="0.3">
      <c r="Q316" s="3"/>
      <c r="R316" s="3" t="s">
        <v>323</v>
      </c>
      <c r="S316" s="3" t="s">
        <v>173</v>
      </c>
      <c r="T316" s="3">
        <v>1324</v>
      </c>
      <c r="U316" s="3" t="s">
        <v>349</v>
      </c>
      <c r="V316" s="3">
        <v>3</v>
      </c>
      <c r="W316" s="3">
        <v>134</v>
      </c>
    </row>
    <row r="317" spans="17:23" x14ac:dyDescent="0.3">
      <c r="Q317" s="3"/>
      <c r="R317" s="3" t="s">
        <v>323</v>
      </c>
      <c r="S317" s="3" t="s">
        <v>17</v>
      </c>
      <c r="T317" s="3">
        <v>1527</v>
      </c>
      <c r="U317" s="3" t="s">
        <v>350</v>
      </c>
      <c r="V317" s="3">
        <v>3</v>
      </c>
      <c r="W317" s="3">
        <v>150</v>
      </c>
    </row>
    <row r="318" spans="17:23" x14ac:dyDescent="0.3">
      <c r="Q318" s="3"/>
      <c r="R318" s="3" t="s">
        <v>323</v>
      </c>
      <c r="S318" s="3" t="s">
        <v>17</v>
      </c>
      <c r="T318" s="3">
        <v>1425</v>
      </c>
      <c r="U318" s="3" t="s">
        <v>351</v>
      </c>
      <c r="V318" s="3">
        <v>3</v>
      </c>
      <c r="W318" s="3">
        <v>150</v>
      </c>
    </row>
    <row r="319" spans="17:23" x14ac:dyDescent="0.3">
      <c r="Q319" s="3"/>
      <c r="R319" s="3" t="s">
        <v>323</v>
      </c>
      <c r="S319" s="3" t="s">
        <v>13</v>
      </c>
      <c r="T319" s="3">
        <v>2103</v>
      </c>
      <c r="U319" s="3" t="s">
        <v>352</v>
      </c>
      <c r="V319" s="3">
        <v>3</v>
      </c>
      <c r="W319" s="3">
        <v>166</v>
      </c>
    </row>
    <row r="320" spans="17:23" x14ac:dyDescent="0.3">
      <c r="Q320" s="3"/>
      <c r="R320" s="3" t="s">
        <v>323</v>
      </c>
      <c r="S320" s="3" t="s">
        <v>13</v>
      </c>
      <c r="T320" s="3">
        <v>2266</v>
      </c>
      <c r="U320" s="3" t="s">
        <v>353</v>
      </c>
      <c r="V320" s="3">
        <v>3</v>
      </c>
      <c r="W320" s="3">
        <v>166</v>
      </c>
    </row>
    <row r="321" spans="17:23" x14ac:dyDescent="0.3">
      <c r="Q321" s="3"/>
      <c r="R321" s="3" t="s">
        <v>323</v>
      </c>
      <c r="S321" s="3" t="s">
        <v>17</v>
      </c>
      <c r="T321" s="3">
        <v>1717</v>
      </c>
      <c r="U321" s="3" t="s">
        <v>354</v>
      </c>
      <c r="V321" s="3">
        <v>3</v>
      </c>
      <c r="W321" s="3">
        <v>150</v>
      </c>
    </row>
    <row r="322" spans="17:23" x14ac:dyDescent="0.3">
      <c r="Q322" s="3"/>
      <c r="R322" s="3" t="s">
        <v>323</v>
      </c>
      <c r="S322" s="3" t="s">
        <v>17</v>
      </c>
      <c r="T322" s="3">
        <v>1811</v>
      </c>
      <c r="U322" s="3" t="s">
        <v>355</v>
      </c>
      <c r="V322" s="3">
        <v>3</v>
      </c>
      <c r="W322" s="3">
        <v>150</v>
      </c>
    </row>
    <row r="323" spans="17:23" x14ac:dyDescent="0.3">
      <c r="Q323" s="3"/>
      <c r="R323" s="3" t="s">
        <v>323</v>
      </c>
      <c r="S323" s="3" t="s">
        <v>17</v>
      </c>
      <c r="T323" s="3">
        <v>1904</v>
      </c>
      <c r="U323" s="3" t="s">
        <v>356</v>
      </c>
      <c r="V323" s="3">
        <v>3</v>
      </c>
      <c r="W323" s="3">
        <v>150</v>
      </c>
    </row>
    <row r="324" spans="17:23" x14ac:dyDescent="0.3">
      <c r="Q324" s="3"/>
      <c r="R324" s="3" t="s">
        <v>323</v>
      </c>
      <c r="S324" s="3" t="s">
        <v>17</v>
      </c>
      <c r="T324" s="3">
        <v>1913</v>
      </c>
      <c r="U324" s="3" t="s">
        <v>357</v>
      </c>
      <c r="V324" s="3">
        <v>3</v>
      </c>
      <c r="W324" s="3">
        <v>150</v>
      </c>
    </row>
    <row r="325" spans="17:23" x14ac:dyDescent="0.3">
      <c r="Q325" s="3"/>
      <c r="R325" s="3" t="s">
        <v>323</v>
      </c>
      <c r="S325" s="3" t="s">
        <v>93</v>
      </c>
      <c r="T325" s="3">
        <v>3088</v>
      </c>
      <c r="U325" s="3" t="s">
        <v>358</v>
      </c>
      <c r="V325" s="3">
        <v>3</v>
      </c>
      <c r="W325" s="3">
        <v>182</v>
      </c>
    </row>
    <row r="326" spans="17:23" x14ac:dyDescent="0.3">
      <c r="Q326" s="3"/>
      <c r="R326" s="3" t="s">
        <v>323</v>
      </c>
      <c r="S326" s="3" t="s">
        <v>13</v>
      </c>
      <c r="T326" s="3">
        <v>2496</v>
      </c>
      <c r="U326" s="3" t="s">
        <v>359</v>
      </c>
      <c r="V326" s="3">
        <v>3</v>
      </c>
      <c r="W326" s="3">
        <v>166</v>
      </c>
    </row>
    <row r="327" spans="17:23" x14ac:dyDescent="0.3">
      <c r="Q327" s="3"/>
      <c r="R327" s="3" t="s">
        <v>323</v>
      </c>
      <c r="S327" s="3" t="s">
        <v>17</v>
      </c>
      <c r="T327" s="3">
        <v>1523</v>
      </c>
      <c r="U327" s="3" t="s">
        <v>360</v>
      </c>
      <c r="V327" s="3">
        <v>3</v>
      </c>
      <c r="W327" s="3">
        <v>150</v>
      </c>
    </row>
    <row r="328" spans="17:23" x14ac:dyDescent="0.3">
      <c r="Q328" s="3"/>
      <c r="R328" s="3" t="s">
        <v>323</v>
      </c>
      <c r="S328" s="3" t="s">
        <v>17</v>
      </c>
      <c r="T328" s="3">
        <v>1759</v>
      </c>
      <c r="U328" s="3" t="s">
        <v>361</v>
      </c>
      <c r="V328" s="3">
        <v>3</v>
      </c>
      <c r="W328" s="3">
        <v>150</v>
      </c>
    </row>
    <row r="329" spans="17:23" x14ac:dyDescent="0.3">
      <c r="Q329" s="3"/>
      <c r="R329" s="3" t="s">
        <v>323</v>
      </c>
      <c r="S329" s="3" t="s">
        <v>13</v>
      </c>
      <c r="T329" s="3">
        <v>2196</v>
      </c>
      <c r="U329" s="3" t="s">
        <v>362</v>
      </c>
      <c r="V329" s="3">
        <v>3</v>
      </c>
      <c r="W329" s="3">
        <v>166</v>
      </c>
    </row>
    <row r="330" spans="17:23" x14ac:dyDescent="0.3">
      <c r="Q330" s="3"/>
      <c r="R330" s="3" t="s">
        <v>323</v>
      </c>
      <c r="S330" s="3" t="s">
        <v>13</v>
      </c>
      <c r="T330" s="3">
        <v>2533</v>
      </c>
      <c r="U330" s="3" t="s">
        <v>363</v>
      </c>
      <c r="V330" s="3">
        <v>3</v>
      </c>
      <c r="W330" s="3">
        <v>166</v>
      </c>
    </row>
    <row r="331" spans="17:23" x14ac:dyDescent="0.3">
      <c r="Q331" s="3"/>
      <c r="R331" s="3" t="s">
        <v>323</v>
      </c>
      <c r="S331" s="3" t="s">
        <v>13</v>
      </c>
      <c r="T331" s="3">
        <v>2131</v>
      </c>
      <c r="U331" s="3" t="s">
        <v>364</v>
      </c>
      <c r="V331" s="3">
        <v>3</v>
      </c>
      <c r="W331" s="3">
        <v>166</v>
      </c>
    </row>
    <row r="332" spans="17:23" x14ac:dyDescent="0.3">
      <c r="Q332" s="3"/>
      <c r="R332" s="3" t="s">
        <v>323</v>
      </c>
      <c r="S332" s="3" t="s">
        <v>17</v>
      </c>
      <c r="T332" s="3">
        <v>1822</v>
      </c>
      <c r="U332" s="3" t="s">
        <v>365</v>
      </c>
      <c r="V332" s="3">
        <v>3</v>
      </c>
      <c r="W332" s="3">
        <v>150</v>
      </c>
    </row>
    <row r="333" spans="17:23" x14ac:dyDescent="0.3">
      <c r="Q333" s="3"/>
      <c r="R333" s="3" t="s">
        <v>323</v>
      </c>
      <c r="S333" s="3" t="s">
        <v>13</v>
      </c>
      <c r="T333" s="3">
        <v>2272</v>
      </c>
      <c r="U333" s="3" t="s">
        <v>366</v>
      </c>
      <c r="V333" s="3">
        <v>3</v>
      </c>
      <c r="W333" s="3">
        <v>166</v>
      </c>
    </row>
    <row r="334" spans="17:23" x14ac:dyDescent="0.3">
      <c r="Q334" s="3"/>
      <c r="R334" s="3" t="s">
        <v>323</v>
      </c>
      <c r="S334" s="3" t="s">
        <v>17</v>
      </c>
      <c r="T334" s="3">
        <v>1916</v>
      </c>
      <c r="U334" s="3" t="s">
        <v>367</v>
      </c>
      <c r="V334" s="3">
        <v>3</v>
      </c>
      <c r="W334" s="3">
        <v>150</v>
      </c>
    </row>
    <row r="335" spans="17:23" x14ac:dyDescent="0.3">
      <c r="Q335" s="3"/>
      <c r="R335" s="3" t="s">
        <v>323</v>
      </c>
      <c r="S335" s="3" t="s">
        <v>17</v>
      </c>
      <c r="T335" s="3">
        <v>2028</v>
      </c>
      <c r="U335" s="3" t="s">
        <v>368</v>
      </c>
      <c r="V335" s="3">
        <v>3</v>
      </c>
      <c r="W335" s="3">
        <v>150</v>
      </c>
    </row>
    <row r="336" spans="17:23" x14ac:dyDescent="0.3">
      <c r="Q336" s="3"/>
      <c r="R336" s="3" t="s">
        <v>323</v>
      </c>
      <c r="S336" s="3" t="s">
        <v>17</v>
      </c>
      <c r="T336" s="3">
        <v>2044</v>
      </c>
      <c r="U336" s="3" t="s">
        <v>369</v>
      </c>
      <c r="V336" s="3">
        <v>3</v>
      </c>
      <c r="W336" s="3">
        <v>150</v>
      </c>
    </row>
    <row r="337" spans="17:23" x14ac:dyDescent="0.3">
      <c r="Q337" s="3"/>
      <c r="R337" s="3" t="s">
        <v>323</v>
      </c>
      <c r="S337" s="3" t="s">
        <v>17</v>
      </c>
      <c r="T337" s="3">
        <v>1984</v>
      </c>
      <c r="U337" s="3" t="s">
        <v>370</v>
      </c>
      <c r="V337" s="3">
        <v>3</v>
      </c>
      <c r="W337" s="3">
        <v>150</v>
      </c>
    </row>
    <row r="338" spans="17:23" x14ac:dyDescent="0.3">
      <c r="Q338" s="3"/>
      <c r="R338" s="3" t="s">
        <v>323</v>
      </c>
      <c r="S338" s="3" t="s">
        <v>17</v>
      </c>
      <c r="T338" s="3">
        <v>1878</v>
      </c>
      <c r="U338" s="3" t="s">
        <v>371</v>
      </c>
      <c r="V338" s="3">
        <v>3</v>
      </c>
      <c r="W338" s="3">
        <v>150</v>
      </c>
    </row>
    <row r="339" spans="17:23" x14ac:dyDescent="0.3">
      <c r="Q339" s="3"/>
      <c r="R339" s="3" t="s">
        <v>323</v>
      </c>
      <c r="S339" s="3" t="s">
        <v>13</v>
      </c>
      <c r="T339" s="3">
        <v>2133</v>
      </c>
      <c r="U339" s="3" t="s">
        <v>372</v>
      </c>
      <c r="V339" s="3">
        <v>3</v>
      </c>
      <c r="W339" s="3">
        <v>166</v>
      </c>
    </row>
    <row r="340" spans="17:23" x14ac:dyDescent="0.3">
      <c r="Q340" s="3"/>
      <c r="R340" s="3" t="s">
        <v>323</v>
      </c>
      <c r="S340" s="3" t="s">
        <v>13</v>
      </c>
      <c r="T340" s="3">
        <v>2346</v>
      </c>
      <c r="U340" s="3" t="s">
        <v>373</v>
      </c>
      <c r="V340" s="3">
        <v>3</v>
      </c>
      <c r="W340" s="3">
        <v>166</v>
      </c>
    </row>
    <row r="341" spans="17:23" x14ac:dyDescent="0.3">
      <c r="Q341" s="3"/>
      <c r="R341" s="3" t="s">
        <v>323</v>
      </c>
      <c r="S341" s="3" t="s">
        <v>13</v>
      </c>
      <c r="T341" s="3">
        <v>2407</v>
      </c>
      <c r="U341" s="3" t="s">
        <v>374</v>
      </c>
      <c r="V341" s="3">
        <v>3</v>
      </c>
      <c r="W341" s="3">
        <v>166</v>
      </c>
    </row>
    <row r="342" spans="17:23" x14ac:dyDescent="0.3">
      <c r="Q342" s="3"/>
      <c r="R342" s="3" t="s">
        <v>323</v>
      </c>
      <c r="S342" s="3" t="s">
        <v>17</v>
      </c>
      <c r="T342" s="3">
        <v>1478</v>
      </c>
      <c r="U342" s="3" t="s">
        <v>375</v>
      </c>
      <c r="V342" s="3">
        <v>3</v>
      </c>
      <c r="W342" s="3">
        <v>150</v>
      </c>
    </row>
    <row r="343" spans="17:23" x14ac:dyDescent="0.3">
      <c r="Q343" s="3"/>
      <c r="R343" s="3" t="s">
        <v>323</v>
      </c>
      <c r="S343" s="3" t="s">
        <v>173</v>
      </c>
      <c r="T343" s="3">
        <v>1284</v>
      </c>
      <c r="U343" s="3" t="s">
        <v>376</v>
      </c>
      <c r="V343" s="3">
        <v>3</v>
      </c>
      <c r="W343" s="3">
        <v>134</v>
      </c>
    </row>
    <row r="344" spans="17:23" x14ac:dyDescent="0.3">
      <c r="Q344" s="3"/>
      <c r="R344" s="3" t="s">
        <v>323</v>
      </c>
      <c r="S344" s="3" t="s">
        <v>13</v>
      </c>
      <c r="T344" s="3">
        <v>2330</v>
      </c>
      <c r="U344" s="3" t="s">
        <v>377</v>
      </c>
      <c r="V344" s="3">
        <v>3</v>
      </c>
      <c r="W344" s="3">
        <v>166</v>
      </c>
    </row>
    <row r="345" spans="17:23" x14ac:dyDescent="0.3">
      <c r="Q345" s="3"/>
      <c r="R345" s="3" t="s">
        <v>323</v>
      </c>
      <c r="S345" s="3" t="s">
        <v>173</v>
      </c>
      <c r="T345" s="3">
        <v>1211</v>
      </c>
      <c r="U345" s="3" t="s">
        <v>378</v>
      </c>
      <c r="V345" s="3">
        <v>3</v>
      </c>
      <c r="W345" s="3">
        <v>134</v>
      </c>
    </row>
    <row r="346" spans="17:23" x14ac:dyDescent="0.3">
      <c r="Q346" s="3"/>
      <c r="R346" s="3" t="s">
        <v>323</v>
      </c>
      <c r="S346" s="3" t="s">
        <v>13</v>
      </c>
      <c r="T346" s="3">
        <v>2158</v>
      </c>
      <c r="U346" s="3" t="s">
        <v>379</v>
      </c>
      <c r="V346" s="3">
        <v>3</v>
      </c>
      <c r="W346" s="3">
        <v>166</v>
      </c>
    </row>
    <row r="347" spans="17:23" x14ac:dyDescent="0.3">
      <c r="Q347" s="3"/>
      <c r="R347" s="3" t="s">
        <v>323</v>
      </c>
      <c r="S347" s="3" t="s">
        <v>173</v>
      </c>
      <c r="T347" s="3">
        <v>1200</v>
      </c>
      <c r="U347" s="3" t="s">
        <v>380</v>
      </c>
      <c r="V347" s="3">
        <v>3</v>
      </c>
      <c r="W347" s="3">
        <v>134</v>
      </c>
    </row>
    <row r="348" spans="17:23" x14ac:dyDescent="0.3">
      <c r="Q348" s="3"/>
      <c r="R348" s="3" t="s">
        <v>323</v>
      </c>
      <c r="S348" s="3" t="s">
        <v>17</v>
      </c>
      <c r="T348" s="3">
        <v>1859</v>
      </c>
      <c r="U348" s="3" t="s">
        <v>381</v>
      </c>
      <c r="V348" s="3">
        <v>3</v>
      </c>
      <c r="W348" s="3">
        <v>150</v>
      </c>
    </row>
    <row r="349" spans="17:23" x14ac:dyDescent="0.3">
      <c r="Q349" s="3"/>
      <c r="R349" s="3" t="s">
        <v>323</v>
      </c>
      <c r="S349" s="3" t="s">
        <v>13</v>
      </c>
      <c r="T349" s="3">
        <v>2150</v>
      </c>
      <c r="U349" s="3" t="s">
        <v>382</v>
      </c>
      <c r="V349" s="3">
        <v>3</v>
      </c>
      <c r="W349" s="3">
        <v>166</v>
      </c>
    </row>
    <row r="350" spans="17:23" x14ac:dyDescent="0.3">
      <c r="Q350" s="3"/>
      <c r="R350" s="3" t="s">
        <v>323</v>
      </c>
      <c r="S350" s="3" t="s">
        <v>13</v>
      </c>
      <c r="T350" s="3">
        <v>2107</v>
      </c>
      <c r="U350" s="3" t="s">
        <v>383</v>
      </c>
      <c r="V350" s="3">
        <v>3</v>
      </c>
      <c r="W350" s="3">
        <v>166</v>
      </c>
    </row>
    <row r="351" spans="17:23" x14ac:dyDescent="0.3">
      <c r="Q351" s="3"/>
      <c r="R351" s="3" t="s">
        <v>323</v>
      </c>
      <c r="S351" s="3" t="s">
        <v>17</v>
      </c>
      <c r="T351" s="3">
        <v>1589</v>
      </c>
      <c r="U351" s="3" t="s">
        <v>384</v>
      </c>
      <c r="V351" s="3">
        <v>3</v>
      </c>
      <c r="W351" s="3">
        <v>150</v>
      </c>
    </row>
    <row r="352" spans="17:23" x14ac:dyDescent="0.3">
      <c r="Q352" s="3"/>
      <c r="R352" s="3" t="s">
        <v>323</v>
      </c>
      <c r="S352" s="3" t="s">
        <v>13</v>
      </c>
      <c r="T352" s="3">
        <v>2658</v>
      </c>
      <c r="U352" s="3" t="s">
        <v>385</v>
      </c>
      <c r="V352" s="3">
        <v>3</v>
      </c>
      <c r="W352" s="3">
        <v>166</v>
      </c>
    </row>
    <row r="353" spans="17:23" x14ac:dyDescent="0.3">
      <c r="Q353" s="3"/>
      <c r="R353" s="3" t="s">
        <v>323</v>
      </c>
      <c r="S353" s="3" t="s">
        <v>13</v>
      </c>
      <c r="T353" s="3">
        <v>2333</v>
      </c>
      <c r="U353" s="3" t="s">
        <v>386</v>
      </c>
      <c r="V353" s="3">
        <v>3</v>
      </c>
      <c r="W353" s="3">
        <v>166</v>
      </c>
    </row>
    <row r="354" spans="17:23" x14ac:dyDescent="0.3">
      <c r="Q354" s="3"/>
      <c r="R354" s="3" t="s">
        <v>323</v>
      </c>
      <c r="S354" s="3" t="s">
        <v>173</v>
      </c>
      <c r="T354" s="3">
        <v>1099</v>
      </c>
      <c r="U354" s="3" t="s">
        <v>387</v>
      </c>
      <c r="V354" s="3">
        <v>3</v>
      </c>
      <c r="W354" s="3">
        <v>134</v>
      </c>
    </row>
    <row r="355" spans="17:23" x14ac:dyDescent="0.3">
      <c r="Q355" s="3"/>
      <c r="R355" s="3" t="s">
        <v>323</v>
      </c>
      <c r="S355" s="3" t="s">
        <v>17</v>
      </c>
      <c r="T355" s="3">
        <v>1499</v>
      </c>
      <c r="U355" s="3" t="s">
        <v>388</v>
      </c>
      <c r="V355" s="3">
        <v>3</v>
      </c>
      <c r="W355" s="3">
        <v>150</v>
      </c>
    </row>
    <row r="356" spans="17:23" x14ac:dyDescent="0.3">
      <c r="Q356" s="3"/>
      <c r="R356" s="3" t="s">
        <v>323</v>
      </c>
      <c r="S356" s="3" t="s">
        <v>17</v>
      </c>
      <c r="T356" s="3">
        <v>1507</v>
      </c>
      <c r="U356" s="3" t="s">
        <v>389</v>
      </c>
      <c r="V356" s="3">
        <v>3</v>
      </c>
      <c r="W356" s="3">
        <v>150</v>
      </c>
    </row>
    <row r="357" spans="17:23" x14ac:dyDescent="0.3">
      <c r="Q357" s="3"/>
      <c r="R357" s="3" t="s">
        <v>323</v>
      </c>
      <c r="S357" s="3" t="s">
        <v>173</v>
      </c>
      <c r="T357" s="3">
        <v>1347</v>
      </c>
      <c r="U357" s="3" t="s">
        <v>390</v>
      </c>
      <c r="V357" s="3">
        <v>3</v>
      </c>
      <c r="W357" s="3">
        <v>134</v>
      </c>
    </row>
    <row r="358" spans="17:23" x14ac:dyDescent="0.3">
      <c r="Q358" s="3"/>
      <c r="R358" s="3" t="s">
        <v>323</v>
      </c>
      <c r="S358" s="3" t="s">
        <v>17</v>
      </c>
      <c r="T358" s="3">
        <v>1636</v>
      </c>
      <c r="U358" s="3" t="s">
        <v>391</v>
      </c>
      <c r="V358" s="3">
        <v>3</v>
      </c>
      <c r="W358" s="3">
        <v>150</v>
      </c>
    </row>
    <row r="359" spans="17:23" x14ac:dyDescent="0.3">
      <c r="Q359" s="3"/>
      <c r="R359" s="3" t="s">
        <v>323</v>
      </c>
      <c r="S359" s="3" t="s">
        <v>173</v>
      </c>
      <c r="T359" s="3">
        <v>1184</v>
      </c>
      <c r="U359" s="3" t="s">
        <v>392</v>
      </c>
      <c r="V359" s="3">
        <v>3</v>
      </c>
      <c r="W359" s="3">
        <v>134</v>
      </c>
    </row>
    <row r="360" spans="17:23" x14ac:dyDescent="0.3">
      <c r="Q360" s="3"/>
      <c r="R360" s="3" t="s">
        <v>323</v>
      </c>
      <c r="S360" s="3" t="s">
        <v>173</v>
      </c>
      <c r="T360" s="3">
        <v>1311</v>
      </c>
      <c r="U360" s="3" t="s">
        <v>393</v>
      </c>
      <c r="V360" s="3">
        <v>3</v>
      </c>
      <c r="W360" s="3">
        <v>134</v>
      </c>
    </row>
    <row r="361" spans="17:23" x14ac:dyDescent="0.3">
      <c r="Q361" s="3"/>
      <c r="R361" s="3" t="s">
        <v>323</v>
      </c>
      <c r="S361" s="3" t="s">
        <v>13</v>
      </c>
      <c r="T361" s="3">
        <v>2414</v>
      </c>
      <c r="U361" s="3" t="s">
        <v>394</v>
      </c>
      <c r="V361" s="3">
        <v>3</v>
      </c>
      <c r="W361" s="3">
        <v>166</v>
      </c>
    </row>
    <row r="362" spans="17:23" x14ac:dyDescent="0.3">
      <c r="Q362" s="3"/>
      <c r="R362" s="3" t="s">
        <v>323</v>
      </c>
      <c r="S362" s="3" t="s">
        <v>13</v>
      </c>
      <c r="T362" s="3">
        <v>2566</v>
      </c>
      <c r="U362" s="3" t="s">
        <v>395</v>
      </c>
      <c r="V362" s="3">
        <v>3</v>
      </c>
      <c r="W362" s="3">
        <v>166</v>
      </c>
    </row>
    <row r="363" spans="17:23" x14ac:dyDescent="0.3">
      <c r="Q363" s="3"/>
      <c r="R363" s="3" t="s">
        <v>323</v>
      </c>
      <c r="S363" s="3" t="s">
        <v>13</v>
      </c>
      <c r="T363" s="3">
        <v>2477</v>
      </c>
      <c r="U363" s="3" t="s">
        <v>396</v>
      </c>
      <c r="V363" s="3">
        <v>3</v>
      </c>
      <c r="W363" s="3">
        <v>166</v>
      </c>
    </row>
    <row r="364" spans="17:23" x14ac:dyDescent="0.3">
      <c r="Q364" s="3"/>
      <c r="R364" s="3" t="s">
        <v>323</v>
      </c>
      <c r="S364" s="3" t="s">
        <v>17</v>
      </c>
      <c r="T364" s="3">
        <v>1962</v>
      </c>
      <c r="U364" s="3" t="s">
        <v>397</v>
      </c>
      <c r="V364" s="3">
        <v>3</v>
      </c>
      <c r="W364" s="3">
        <v>150</v>
      </c>
    </row>
    <row r="365" spans="17:23" x14ac:dyDescent="0.3">
      <c r="Q365" s="3"/>
      <c r="R365" s="3" t="s">
        <v>323</v>
      </c>
      <c r="S365" s="3" t="s">
        <v>13</v>
      </c>
      <c r="T365" s="3">
        <v>2150</v>
      </c>
      <c r="U365" s="3" t="s">
        <v>398</v>
      </c>
      <c r="V365" s="3">
        <v>3</v>
      </c>
      <c r="W365" s="3">
        <v>166</v>
      </c>
    </row>
    <row r="366" spans="17:23" x14ac:dyDescent="0.3">
      <c r="Q366" s="3"/>
      <c r="R366" s="3" t="s">
        <v>323</v>
      </c>
      <c r="S366" s="3" t="s">
        <v>17</v>
      </c>
      <c r="T366" s="3">
        <v>1830</v>
      </c>
      <c r="U366" s="3" t="s">
        <v>399</v>
      </c>
      <c r="V366" s="3">
        <v>3</v>
      </c>
      <c r="W366" s="3">
        <v>150</v>
      </c>
    </row>
    <row r="367" spans="17:23" x14ac:dyDescent="0.3">
      <c r="Q367" s="3"/>
      <c r="R367" s="3" t="s">
        <v>323</v>
      </c>
      <c r="S367" s="3" t="s">
        <v>17</v>
      </c>
      <c r="T367" s="3">
        <v>1906</v>
      </c>
      <c r="U367" s="3" t="s">
        <v>400</v>
      </c>
      <c r="V367" s="3">
        <v>3</v>
      </c>
      <c r="W367" s="3">
        <v>150</v>
      </c>
    </row>
    <row r="368" spans="17:23" x14ac:dyDescent="0.3">
      <c r="Q368" s="3"/>
      <c r="R368" s="3" t="s">
        <v>323</v>
      </c>
      <c r="S368" s="3" t="s">
        <v>13</v>
      </c>
      <c r="T368" s="3">
        <v>2715</v>
      </c>
      <c r="U368" s="3" t="s">
        <v>401</v>
      </c>
      <c r="V368" s="3">
        <v>3</v>
      </c>
      <c r="W368" s="3">
        <v>1667</v>
      </c>
    </row>
    <row r="369" spans="17:23" x14ac:dyDescent="0.3">
      <c r="Q369" s="3"/>
      <c r="R369" s="3" t="s">
        <v>323</v>
      </c>
      <c r="S369" s="3" t="s">
        <v>13</v>
      </c>
      <c r="T369" s="3">
        <v>2595</v>
      </c>
      <c r="U369" s="3" t="s">
        <v>402</v>
      </c>
      <c r="V369" s="3">
        <v>3</v>
      </c>
      <c r="W369" s="3">
        <v>166</v>
      </c>
    </row>
    <row r="370" spans="17:23" x14ac:dyDescent="0.3">
      <c r="Q370" s="3"/>
      <c r="R370" s="3" t="s">
        <v>323</v>
      </c>
      <c r="S370" s="3" t="s">
        <v>17</v>
      </c>
      <c r="T370" s="3">
        <v>1981</v>
      </c>
      <c r="U370" s="3" t="s">
        <v>403</v>
      </c>
      <c r="V370" s="3">
        <v>3</v>
      </c>
      <c r="W370" s="3">
        <v>150</v>
      </c>
    </row>
    <row r="371" spans="17:23" x14ac:dyDescent="0.3">
      <c r="Q371" s="3"/>
      <c r="R371" s="3" t="s">
        <v>323</v>
      </c>
      <c r="S371" s="3" t="s">
        <v>13</v>
      </c>
      <c r="T371" s="3">
        <v>2604</v>
      </c>
      <c r="U371" s="3" t="s">
        <v>404</v>
      </c>
      <c r="V371" s="3">
        <v>3</v>
      </c>
      <c r="W371" s="3">
        <v>166</v>
      </c>
    </row>
    <row r="372" spans="17:23" x14ac:dyDescent="0.3">
      <c r="Q372" s="3"/>
      <c r="R372" s="3" t="s">
        <v>323</v>
      </c>
      <c r="S372" s="3" t="s">
        <v>13</v>
      </c>
      <c r="T372" s="3">
        <v>2527</v>
      </c>
      <c r="U372" s="3" t="s">
        <v>405</v>
      </c>
      <c r="V372" s="3">
        <v>3</v>
      </c>
      <c r="W372" s="3">
        <v>166</v>
      </c>
    </row>
    <row r="373" spans="17:23" x14ac:dyDescent="0.3">
      <c r="Q373" s="3"/>
      <c r="R373" s="3" t="s">
        <v>323</v>
      </c>
      <c r="S373" s="3" t="s">
        <v>17</v>
      </c>
      <c r="T373" s="3">
        <v>1786</v>
      </c>
      <c r="U373" s="3" t="s">
        <v>406</v>
      </c>
      <c r="V373" s="3">
        <v>3</v>
      </c>
      <c r="W373" s="3">
        <v>150</v>
      </c>
    </row>
    <row r="374" spans="17:23" x14ac:dyDescent="0.3">
      <c r="Q374" s="3"/>
      <c r="R374" s="3" t="s">
        <v>323</v>
      </c>
      <c r="S374" s="3" t="s">
        <v>17</v>
      </c>
      <c r="T374" s="3">
        <v>1713</v>
      </c>
      <c r="U374" s="3" t="s">
        <v>407</v>
      </c>
      <c r="V374" s="3">
        <v>3</v>
      </c>
      <c r="W374" s="3">
        <v>150</v>
      </c>
    </row>
    <row r="375" spans="17:23" x14ac:dyDescent="0.3">
      <c r="Q375" s="3"/>
      <c r="R375" s="3" t="s">
        <v>323</v>
      </c>
      <c r="S375" s="3" t="s">
        <v>13</v>
      </c>
      <c r="T375" s="3">
        <v>2272</v>
      </c>
      <c r="U375" s="3" t="s">
        <v>408</v>
      </c>
      <c r="V375" s="3">
        <v>3</v>
      </c>
      <c r="W375" s="3">
        <v>166</v>
      </c>
    </row>
    <row r="376" spans="17:23" x14ac:dyDescent="0.3">
      <c r="Q376" s="3"/>
      <c r="R376" s="3" t="s">
        <v>323</v>
      </c>
      <c r="S376" s="3" t="s">
        <v>17</v>
      </c>
      <c r="T376" s="3">
        <v>2014</v>
      </c>
      <c r="U376" s="3" t="s">
        <v>409</v>
      </c>
      <c r="V376" s="3">
        <v>3</v>
      </c>
      <c r="W376" s="3">
        <v>150</v>
      </c>
    </row>
    <row r="377" spans="17:23" x14ac:dyDescent="0.3">
      <c r="Q377" s="3"/>
      <c r="R377" s="3" t="s">
        <v>323</v>
      </c>
      <c r="S377" s="3" t="s">
        <v>13</v>
      </c>
      <c r="T377" s="3">
        <v>2148</v>
      </c>
      <c r="U377" s="3" t="s">
        <v>410</v>
      </c>
      <c r="V377" s="3">
        <v>3</v>
      </c>
      <c r="W377" s="3">
        <v>166</v>
      </c>
    </row>
    <row r="378" spans="17:23" x14ac:dyDescent="0.3">
      <c r="Q378" s="3"/>
      <c r="R378" s="3" t="s">
        <v>323</v>
      </c>
      <c r="S378" s="3" t="s">
        <v>13</v>
      </c>
      <c r="T378" s="3">
        <v>2418</v>
      </c>
      <c r="U378" s="3" t="s">
        <v>411</v>
      </c>
      <c r="V378" s="3">
        <v>3</v>
      </c>
      <c r="W378" s="3">
        <v>166</v>
      </c>
    </row>
    <row r="379" spans="17:23" x14ac:dyDescent="0.3">
      <c r="Q379" s="3"/>
      <c r="R379" s="3" t="s">
        <v>323</v>
      </c>
      <c r="S379" s="3" t="s">
        <v>13</v>
      </c>
      <c r="T379" s="3">
        <v>2107</v>
      </c>
      <c r="U379" s="3" t="s">
        <v>412</v>
      </c>
      <c r="V379" s="3">
        <v>3</v>
      </c>
      <c r="W379" s="3">
        <v>166</v>
      </c>
    </row>
    <row r="380" spans="17:23" x14ac:dyDescent="0.3">
      <c r="Q380" s="3"/>
      <c r="R380" s="3" t="s">
        <v>323</v>
      </c>
      <c r="S380" s="3" t="s">
        <v>17</v>
      </c>
      <c r="T380" s="3">
        <v>1726</v>
      </c>
      <c r="U380" s="3" t="s">
        <v>413</v>
      </c>
      <c r="V380" s="3">
        <v>3</v>
      </c>
      <c r="W380" s="3">
        <v>150</v>
      </c>
    </row>
    <row r="381" spans="17:23" x14ac:dyDescent="0.3">
      <c r="Q381" s="3"/>
      <c r="R381" s="3" t="s">
        <v>323</v>
      </c>
      <c r="S381" s="3" t="s">
        <v>17</v>
      </c>
      <c r="T381" s="3">
        <v>1517</v>
      </c>
      <c r="U381" s="3" t="s">
        <v>414</v>
      </c>
      <c r="V381" s="3">
        <v>3</v>
      </c>
      <c r="W381" s="3">
        <v>150</v>
      </c>
    </row>
    <row r="382" spans="17:23" x14ac:dyDescent="0.3">
      <c r="Q382" s="3"/>
      <c r="R382" s="3" t="s">
        <v>323</v>
      </c>
      <c r="S382" s="3" t="s">
        <v>13</v>
      </c>
      <c r="T382" s="3">
        <v>2661</v>
      </c>
      <c r="U382" s="3" t="s">
        <v>415</v>
      </c>
      <c r="V382" s="3">
        <v>3</v>
      </c>
      <c r="W382" s="3">
        <v>166</v>
      </c>
    </row>
  </sheetData>
  <mergeCells count="13">
    <mergeCell ref="G23:K23"/>
    <mergeCell ref="B13:D14"/>
    <mergeCell ref="C15:D15"/>
    <mergeCell ref="C16:D16"/>
    <mergeCell ref="C17:D17"/>
    <mergeCell ref="C18:D18"/>
    <mergeCell ref="C19:D19"/>
    <mergeCell ref="C11:D11"/>
    <mergeCell ref="C6:D6"/>
    <mergeCell ref="C7:D7"/>
    <mergeCell ref="C8:D8"/>
    <mergeCell ref="C9:D9"/>
    <mergeCell ref="C10:D10"/>
  </mergeCells>
  <dataValidations count="3">
    <dataValidation type="list" allowBlank="1" showInputMessage="1" showErrorMessage="1" sqref="C17:D17">
      <formula1>$N$6:$N$9</formula1>
    </dataValidation>
    <dataValidation type="list" allowBlank="1" showInputMessage="1" showErrorMessage="1" sqref="C16:D16">
      <formula1>$K$6:$K$8</formula1>
    </dataValidation>
    <dataValidation type="list" allowBlank="1" showInputMessage="1" showErrorMessage="1" sqref="C11:D11">
      <formula1>$F$6:$F$10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3"/>
  <sheetViews>
    <sheetView tabSelected="1" workbookViewId="0">
      <selection activeCell="H21" sqref="H21"/>
    </sheetView>
  </sheetViews>
  <sheetFormatPr defaultColWidth="8.85546875" defaultRowHeight="18.75" x14ac:dyDescent="0.3"/>
  <cols>
    <col min="1" max="1" width="8.85546875" style="1"/>
    <col min="2" max="2" width="74.7109375" style="1" customWidth="1"/>
    <col min="3" max="3" width="17.7109375" style="1" customWidth="1"/>
    <col min="4" max="4" width="23.42578125" style="1" customWidth="1"/>
    <col min="5" max="5" width="14.28515625" style="1" customWidth="1"/>
    <col min="6" max="6" width="20.42578125" style="1" customWidth="1"/>
    <col min="7" max="7" width="8.85546875" style="1"/>
    <col min="8" max="8" width="27.140625" style="1" customWidth="1"/>
    <col min="9" max="9" width="12.140625" style="1" customWidth="1"/>
    <col min="10" max="10" width="12.7109375" style="1" customWidth="1"/>
    <col min="11" max="11" width="10.7109375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23" x14ac:dyDescent="0.3">
      <c r="E1" s="2"/>
      <c r="F1" s="2"/>
      <c r="G1" s="2"/>
      <c r="H1" s="2"/>
      <c r="I1" s="2"/>
      <c r="J1" s="2"/>
      <c r="K1" s="2"/>
      <c r="L1" s="2"/>
      <c r="M1" s="2"/>
      <c r="N1" s="2"/>
    </row>
    <row r="2" spans="2:23" x14ac:dyDescent="0.3">
      <c r="E2" s="3"/>
      <c r="F2" s="3"/>
      <c r="G2" s="3"/>
      <c r="H2" s="3"/>
      <c r="I2" s="3"/>
      <c r="J2" s="3"/>
      <c r="K2" s="3"/>
      <c r="L2" s="2"/>
      <c r="M2" s="2"/>
      <c r="N2" s="2"/>
    </row>
    <row r="3" spans="2:23" x14ac:dyDescent="0.3">
      <c r="E3" s="3"/>
      <c r="F3" s="3" t="s">
        <v>590</v>
      </c>
      <c r="G3" s="3"/>
      <c r="H3" s="3"/>
      <c r="I3" s="3"/>
      <c r="J3" s="3"/>
      <c r="K3" s="3"/>
      <c r="L3" s="2"/>
      <c r="M3" s="2"/>
      <c r="N3" s="2"/>
    </row>
    <row r="4" spans="2:23" x14ac:dyDescent="0.3">
      <c r="B4" s="24" t="s">
        <v>563</v>
      </c>
      <c r="E4" s="3"/>
      <c r="F4" s="3" t="s">
        <v>591</v>
      </c>
      <c r="G4" s="3"/>
      <c r="H4" s="3"/>
      <c r="I4" s="3"/>
      <c r="J4" s="3"/>
      <c r="K4" s="3"/>
      <c r="L4" s="2"/>
      <c r="M4" s="2"/>
      <c r="N4" s="2"/>
    </row>
    <row r="5" spans="2:23" x14ac:dyDescent="0.3">
      <c r="E5" s="3"/>
      <c r="F5" s="3" t="s">
        <v>592</v>
      </c>
      <c r="G5" s="3"/>
      <c r="H5" s="3"/>
      <c r="I5" s="3"/>
      <c r="J5" s="3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3" ht="19.5" thickBot="1" x14ac:dyDescent="0.35">
      <c r="E6" s="3"/>
      <c r="F6" s="3"/>
      <c r="G6" s="3"/>
      <c r="H6" s="3"/>
      <c r="I6" s="51"/>
      <c r="J6" s="3"/>
      <c r="K6" s="3"/>
      <c r="R6" s="50"/>
      <c r="S6" s="50"/>
      <c r="T6" s="50"/>
      <c r="U6" s="50" t="s">
        <v>3</v>
      </c>
      <c r="V6" s="50" t="s">
        <v>9</v>
      </c>
    </row>
    <row r="7" spans="2:23" x14ac:dyDescent="0.3">
      <c r="B7" s="88" t="s">
        <v>593</v>
      </c>
      <c r="C7" s="89"/>
      <c r="D7" s="90"/>
      <c r="E7" s="3"/>
      <c r="F7" s="3" t="s">
        <v>594</v>
      </c>
      <c r="G7" s="3"/>
      <c r="H7" s="3"/>
      <c r="I7" s="51"/>
      <c r="J7" s="3"/>
      <c r="K7" s="3"/>
      <c r="U7" s="1" t="s">
        <v>14</v>
      </c>
      <c r="V7" s="1">
        <v>2</v>
      </c>
    </row>
    <row r="8" spans="2:23" x14ac:dyDescent="0.3">
      <c r="B8" s="91"/>
      <c r="C8" s="92"/>
      <c r="D8" s="93"/>
      <c r="E8" s="3"/>
      <c r="F8" s="3" t="s">
        <v>595</v>
      </c>
      <c r="G8" s="3"/>
      <c r="H8" s="3"/>
      <c r="I8" s="51"/>
      <c r="J8" s="3"/>
      <c r="K8" s="3"/>
      <c r="U8" s="1" t="s">
        <v>24</v>
      </c>
      <c r="V8" s="1">
        <v>2</v>
      </c>
    </row>
    <row r="9" spans="2:23" ht="19.5" thickBot="1" x14ac:dyDescent="0.35">
      <c r="B9" s="94"/>
      <c r="C9" s="95"/>
      <c r="D9" s="96"/>
      <c r="E9" s="3"/>
      <c r="F9" s="3" t="s">
        <v>596</v>
      </c>
      <c r="G9" s="3"/>
      <c r="H9" s="3"/>
      <c r="I9" s="3"/>
      <c r="J9" s="3"/>
      <c r="K9" s="3"/>
      <c r="U9" s="1" t="s">
        <v>25</v>
      </c>
      <c r="V9" s="1">
        <v>2</v>
      </c>
    </row>
    <row r="10" spans="2:23" ht="18.75" customHeight="1" thickBot="1" x14ac:dyDescent="0.35">
      <c r="B10" s="25" t="s">
        <v>597</v>
      </c>
      <c r="C10" s="97" t="s">
        <v>592</v>
      </c>
      <c r="D10" s="98"/>
      <c r="E10" s="3"/>
      <c r="F10" s="3"/>
      <c r="G10" s="3" t="s">
        <v>598</v>
      </c>
      <c r="H10" s="3"/>
      <c r="I10" s="3" t="s">
        <v>599</v>
      </c>
      <c r="J10" s="3" t="s">
        <v>600</v>
      </c>
      <c r="K10" s="3"/>
      <c r="V10" s="1" t="s">
        <v>29</v>
      </c>
      <c r="W10" s="1">
        <v>2</v>
      </c>
    </row>
    <row r="11" spans="2:23" ht="19.5" thickBot="1" x14ac:dyDescent="0.35">
      <c r="B11" s="25" t="s">
        <v>601</v>
      </c>
      <c r="C11" s="131">
        <v>30</v>
      </c>
      <c r="D11" s="132"/>
      <c r="E11" s="3"/>
      <c r="F11" s="3" t="s">
        <v>602</v>
      </c>
      <c r="G11" s="3">
        <v>0.247</v>
      </c>
      <c r="H11" s="3" t="s">
        <v>603</v>
      </c>
      <c r="I11" s="3">
        <f>$C$19*0.6</f>
        <v>0.108</v>
      </c>
      <c r="J11" s="3">
        <v>0.1535</v>
      </c>
      <c r="K11" s="3"/>
      <c r="V11" s="1" t="s">
        <v>32</v>
      </c>
      <c r="W11" s="1">
        <v>2</v>
      </c>
    </row>
    <row r="12" spans="2:23" ht="19.5" thickBot="1" x14ac:dyDescent="0.35">
      <c r="B12" s="52" t="s">
        <v>604</v>
      </c>
      <c r="C12" s="71" t="s">
        <v>594</v>
      </c>
      <c r="D12" s="73"/>
      <c r="E12" s="3"/>
      <c r="F12" s="3" t="s">
        <v>605</v>
      </c>
      <c r="G12" s="3">
        <v>0.21</v>
      </c>
      <c r="H12" s="3" t="s">
        <v>606</v>
      </c>
      <c r="I12" s="3">
        <f>$C$19*0.4</f>
        <v>7.1999999999999995E-2</v>
      </c>
      <c r="J12" s="3">
        <v>0.1056</v>
      </c>
      <c r="K12" s="3"/>
      <c r="V12" s="1" t="s">
        <v>33</v>
      </c>
      <c r="W12" s="1">
        <v>2</v>
      </c>
    </row>
    <row r="13" spans="2:23" ht="19.5" thickBot="1" x14ac:dyDescent="0.35">
      <c r="B13" s="10" t="s">
        <v>607</v>
      </c>
      <c r="C13" s="133">
        <v>100000</v>
      </c>
      <c r="D13" s="134"/>
      <c r="E13" s="3"/>
      <c r="F13" s="3" t="s">
        <v>608</v>
      </c>
      <c r="G13" s="3">
        <v>9.7000000000000003E-2</v>
      </c>
      <c r="H13" s="3" t="s">
        <v>609</v>
      </c>
      <c r="I13" s="3">
        <f>((C17*I11)+((C18-C17)*I12))/C18</f>
        <v>8.4000000000000005E-2</v>
      </c>
      <c r="J13" s="3"/>
      <c r="K13" s="3"/>
    </row>
    <row r="14" spans="2:23" ht="19.5" thickBot="1" x14ac:dyDescent="0.35">
      <c r="B14" s="10" t="s">
        <v>610</v>
      </c>
      <c r="C14" s="133">
        <v>60000</v>
      </c>
      <c r="D14" s="134"/>
      <c r="E14" s="3"/>
      <c r="F14" s="3"/>
      <c r="G14" s="3"/>
      <c r="H14" s="3"/>
      <c r="I14" s="3"/>
      <c r="J14" s="3"/>
      <c r="K14" s="3"/>
    </row>
    <row r="15" spans="2:23" ht="19.5" thickBot="1" x14ac:dyDescent="0.35">
      <c r="B15" s="10" t="s">
        <v>611</v>
      </c>
      <c r="C15" s="135">
        <v>0.4</v>
      </c>
      <c r="D15" s="136"/>
      <c r="E15" s="3"/>
      <c r="F15" s="3" t="s">
        <v>612</v>
      </c>
      <c r="G15" s="3">
        <v>0.27900000000000003</v>
      </c>
      <c r="H15" s="3"/>
      <c r="I15" s="3"/>
      <c r="J15" s="3">
        <v>4.9000000000000002E-2</v>
      </c>
      <c r="K15" s="3"/>
    </row>
    <row r="16" spans="2:23" ht="19.5" thickBot="1" x14ac:dyDescent="0.35">
      <c r="B16" s="10" t="s">
        <v>613</v>
      </c>
      <c r="C16" s="137">
        <f>C13*C15</f>
        <v>40000</v>
      </c>
      <c r="D16" s="138"/>
      <c r="E16" s="9"/>
      <c r="F16" s="3" t="s">
        <v>614</v>
      </c>
      <c r="G16" s="3">
        <v>0.25700000000000001</v>
      </c>
      <c r="H16" s="3"/>
      <c r="I16" s="3"/>
      <c r="J16" s="3">
        <v>4.9000000000000002E-2</v>
      </c>
      <c r="K16" s="3"/>
      <c r="U16" s="1" t="s">
        <v>34</v>
      </c>
      <c r="V16" s="1">
        <v>2</v>
      </c>
    </row>
    <row r="17" spans="2:22" ht="19.5" thickBot="1" x14ac:dyDescent="0.35">
      <c r="B17" s="10" t="s">
        <v>615</v>
      </c>
      <c r="C17" s="137">
        <f>C14-C16</f>
        <v>20000</v>
      </c>
      <c r="D17" s="138"/>
      <c r="E17" s="9"/>
      <c r="F17" s="3"/>
      <c r="G17" s="3"/>
      <c r="H17" s="3"/>
      <c r="I17" s="3"/>
      <c r="J17" s="3"/>
      <c r="K17" s="3"/>
    </row>
    <row r="18" spans="2:22" ht="19.5" thickBot="1" x14ac:dyDescent="0.35">
      <c r="B18" s="10" t="s">
        <v>616</v>
      </c>
      <c r="C18" s="137">
        <f>C13-C16</f>
        <v>60000</v>
      </c>
      <c r="D18" s="138"/>
      <c r="E18" s="9"/>
      <c r="F18" s="3">
        <f>IF($C$10=F5,$I$18,$F$19)</f>
        <v>0.25700000000000001</v>
      </c>
      <c r="G18" s="3"/>
      <c r="H18" s="3"/>
      <c r="I18" s="3">
        <f>IF($C$12=F7,$I$22,$I$19)</f>
        <v>0.25700000000000001</v>
      </c>
      <c r="J18" s="3">
        <f>IF($C$12=F7,J22,J19)</f>
        <v>0.21</v>
      </c>
      <c r="K18" s="3">
        <f>IF($C$12=F7,G13,K19)</f>
        <v>9.7000000000000003E-2</v>
      </c>
    </row>
    <row r="19" spans="2:22" ht="19.5" thickBot="1" x14ac:dyDescent="0.35">
      <c r="B19" s="10" t="s">
        <v>617</v>
      </c>
      <c r="C19" s="71">
        <v>0.18</v>
      </c>
      <c r="D19" s="73"/>
      <c r="E19" s="9"/>
      <c r="F19" s="3">
        <f>IF($C$10=F3,J18,K18)</f>
        <v>9.7000000000000003E-2</v>
      </c>
      <c r="G19" s="3"/>
      <c r="H19" s="3"/>
      <c r="I19" s="3">
        <f>IF($C$12=F8,$I$23,$I$26)</f>
        <v>4.9000000000000002E-2</v>
      </c>
      <c r="J19" s="3">
        <f>IF($C$12=F8,J23,J26)</f>
        <v>0.1056</v>
      </c>
      <c r="K19" s="3">
        <f>IF($C$12=F8,J23,J26)</f>
        <v>0.1056</v>
      </c>
      <c r="U19" s="1" t="s">
        <v>36</v>
      </c>
      <c r="V19" s="1">
        <v>2</v>
      </c>
    </row>
    <row r="20" spans="2:22" ht="19.5" thickBot="1" x14ac:dyDescent="0.35">
      <c r="B20" s="10" t="s">
        <v>618</v>
      </c>
      <c r="C20" s="129">
        <f>$F$18</f>
        <v>0.25700000000000001</v>
      </c>
      <c r="D20" s="130"/>
      <c r="E20" s="9"/>
      <c r="F20" s="3"/>
      <c r="G20" s="3"/>
      <c r="H20" s="3"/>
      <c r="I20" s="3"/>
      <c r="J20" s="3"/>
      <c r="K20" s="3"/>
    </row>
    <row r="21" spans="2:22" ht="19.5" thickBot="1" x14ac:dyDescent="0.35">
      <c r="B21" s="10" t="s">
        <v>619</v>
      </c>
      <c r="C21" s="55">
        <f>C16*C19</f>
        <v>7200</v>
      </c>
      <c r="D21" s="57"/>
      <c r="E21" s="9"/>
      <c r="F21" s="3"/>
      <c r="G21" s="3"/>
      <c r="H21" s="3"/>
      <c r="I21" s="3"/>
      <c r="J21" s="3"/>
      <c r="K21" s="3"/>
    </row>
    <row r="22" spans="2:22" ht="19.5" thickBot="1" x14ac:dyDescent="0.35">
      <c r="B22" s="10" t="s">
        <v>620</v>
      </c>
      <c r="C22" s="129">
        <f>C18*C20</f>
        <v>15420</v>
      </c>
      <c r="D22" s="130"/>
      <c r="E22" s="9"/>
      <c r="F22" s="3"/>
      <c r="G22" s="3"/>
      <c r="H22" s="3" t="s">
        <v>621</v>
      </c>
      <c r="I22" s="3">
        <f>IF($C$11&gt;20,$G$16,$G$15)</f>
        <v>0.25700000000000001</v>
      </c>
      <c r="J22" s="3">
        <f>IF($C$11&gt;20,G12,G11)</f>
        <v>0.21</v>
      </c>
      <c r="K22" s="3"/>
    </row>
    <row r="23" spans="2:22" ht="19.5" thickBot="1" x14ac:dyDescent="0.35">
      <c r="B23" s="10" t="s">
        <v>622</v>
      </c>
      <c r="C23" s="55">
        <f>C21+C22</f>
        <v>22620</v>
      </c>
      <c r="D23" s="130"/>
      <c r="E23" s="9"/>
      <c r="F23" s="3"/>
      <c r="G23" s="3"/>
      <c r="H23" s="3" t="s">
        <v>623</v>
      </c>
      <c r="I23" s="3">
        <f>IF($C$18=0,0,$I$24)</f>
        <v>0.108</v>
      </c>
      <c r="J23" s="3">
        <f>IF($C$18=0,0,$I$24)</f>
        <v>0.108</v>
      </c>
      <c r="K23" s="3"/>
    </row>
    <row r="24" spans="2:22" ht="19.5" thickBot="1" x14ac:dyDescent="0.35">
      <c r="B24" s="10" t="s">
        <v>624</v>
      </c>
      <c r="C24" s="71">
        <v>2000</v>
      </c>
      <c r="D24" s="73"/>
      <c r="E24" s="9"/>
      <c r="F24" s="3"/>
      <c r="G24" s="3"/>
      <c r="H24" s="3" t="s">
        <v>623</v>
      </c>
      <c r="I24" s="3">
        <f>IF(C14&lt;C18,I13,I11)</f>
        <v>0.108</v>
      </c>
      <c r="J24" s="3">
        <f>IF(C14&lt;C18,I13,I11)</f>
        <v>0.108</v>
      </c>
      <c r="K24" s="3"/>
    </row>
    <row r="25" spans="2:22" ht="19.5" thickBot="1" x14ac:dyDescent="0.35">
      <c r="B25" s="10" t="s">
        <v>625</v>
      </c>
      <c r="C25" s="55">
        <f>C23-C24</f>
        <v>20620</v>
      </c>
      <c r="D25" s="130"/>
      <c r="E25" s="9"/>
      <c r="F25" s="3"/>
      <c r="G25" s="3"/>
      <c r="H25" s="3"/>
      <c r="I25" s="3"/>
      <c r="J25" s="3"/>
      <c r="K25" s="3"/>
    </row>
    <row r="26" spans="2:22" ht="19.5" thickBot="1" x14ac:dyDescent="0.35">
      <c r="B26" s="53" t="s">
        <v>626</v>
      </c>
      <c r="C26" s="141">
        <v>100000</v>
      </c>
      <c r="D26" s="142"/>
      <c r="E26" s="9"/>
      <c r="F26" s="3"/>
      <c r="G26" s="3"/>
      <c r="H26" s="3" t="s">
        <v>627</v>
      </c>
      <c r="I26" s="3">
        <f>IF($C$11&lt;21,$J$15,$J$16)</f>
        <v>4.9000000000000002E-2</v>
      </c>
      <c r="J26" s="3">
        <f>IF($C$11&lt;21,$J$11,$J$12)</f>
        <v>0.1056</v>
      </c>
      <c r="K26" s="3"/>
      <c r="U26" s="1" t="s">
        <v>39</v>
      </c>
      <c r="V26" s="1">
        <v>2</v>
      </c>
    </row>
    <row r="27" spans="2:22" ht="19.5" thickBot="1" x14ac:dyDescent="0.35">
      <c r="B27" s="53" t="s">
        <v>628</v>
      </c>
      <c r="C27" s="141">
        <v>50000</v>
      </c>
      <c r="D27" s="142"/>
      <c r="E27" s="9"/>
      <c r="F27" s="3"/>
      <c r="G27" s="3"/>
      <c r="H27" s="3"/>
      <c r="I27" s="3"/>
      <c r="J27" s="3"/>
      <c r="K27" s="3"/>
      <c r="U27" s="1" t="s">
        <v>43</v>
      </c>
      <c r="V27" s="1">
        <v>2</v>
      </c>
    </row>
    <row r="28" spans="2:22" ht="19.5" thickBot="1" x14ac:dyDescent="0.35">
      <c r="B28" s="53" t="s">
        <v>629</v>
      </c>
      <c r="C28" s="141">
        <v>20000</v>
      </c>
      <c r="D28" s="142"/>
      <c r="E28" s="3"/>
      <c r="F28" s="3"/>
      <c r="G28" s="3"/>
      <c r="H28" s="3"/>
      <c r="I28" s="3"/>
      <c r="J28" s="3"/>
      <c r="K28" s="3"/>
      <c r="U28" s="1" t="s">
        <v>45</v>
      </c>
      <c r="V28" s="1">
        <v>2</v>
      </c>
    </row>
    <row r="29" spans="2:22" ht="19.5" thickBot="1" x14ac:dyDescent="0.35">
      <c r="B29" s="54" t="s">
        <v>630</v>
      </c>
      <c r="C29" s="131">
        <v>10</v>
      </c>
      <c r="D29" s="132"/>
      <c r="U29" s="1" t="s">
        <v>46</v>
      </c>
      <c r="V29" s="1">
        <v>2</v>
      </c>
    </row>
    <row r="30" spans="2:22" ht="19.5" thickBot="1" x14ac:dyDescent="0.35">
      <c r="B30" s="54" t="s">
        <v>631</v>
      </c>
      <c r="C30" s="143">
        <v>0.05</v>
      </c>
      <c r="D30" s="144"/>
      <c r="U30" s="1" t="s">
        <v>47</v>
      </c>
      <c r="V30" s="1">
        <v>2</v>
      </c>
    </row>
    <row r="31" spans="2:22" ht="19.5" thickBot="1" x14ac:dyDescent="0.35">
      <c r="B31" s="53" t="s">
        <v>632</v>
      </c>
      <c r="C31" s="139">
        <f>C26-C27-C28</f>
        <v>30000</v>
      </c>
      <c r="D31" s="140"/>
      <c r="H31" s="50"/>
      <c r="I31" s="50"/>
      <c r="J31" s="50"/>
      <c r="K31" s="50"/>
    </row>
    <row r="32" spans="2:22" ht="19.5" thickBot="1" x14ac:dyDescent="0.35">
      <c r="B32" s="53" t="s">
        <v>633</v>
      </c>
      <c r="C32" s="139">
        <f>C27/5+PMT(C30,C29,-C28)</f>
        <v>12590.091499309134</v>
      </c>
      <c r="D32" s="140"/>
      <c r="G32" s="50"/>
      <c r="H32" s="47"/>
      <c r="I32" s="47"/>
      <c r="J32" s="47"/>
      <c r="K32" s="47"/>
    </row>
    <row r="33" spans="2:7" ht="19.5" thickBot="1" x14ac:dyDescent="0.35">
      <c r="B33" s="53" t="s">
        <v>634</v>
      </c>
      <c r="C33" s="55">
        <f>C25-C32</f>
        <v>8029.9085006908663</v>
      </c>
      <c r="D33" s="57"/>
      <c r="G33" s="47"/>
    </row>
    <row r="34" spans="2:7" ht="19.5" thickBot="1" x14ac:dyDescent="0.35">
      <c r="B34" s="10" t="s">
        <v>635</v>
      </c>
      <c r="C34" s="74">
        <f>C13/5348</f>
        <v>18.698578908002993</v>
      </c>
      <c r="D34" s="76"/>
    </row>
    <row r="35" spans="2:7" ht="19.5" thickBot="1" x14ac:dyDescent="0.35">
      <c r="B35" s="18" t="s">
        <v>636</v>
      </c>
      <c r="C35" s="77">
        <f>0.32678*C13/1000</f>
        <v>32.677999999999997</v>
      </c>
      <c r="D35" s="79"/>
    </row>
    <row r="37" spans="2:7" x14ac:dyDescent="0.3">
      <c r="B37" s="146"/>
      <c r="C37" s="146"/>
      <c r="D37" s="146"/>
    </row>
    <row r="38" spans="2:7" x14ac:dyDescent="0.3">
      <c r="B38" s="147" t="s">
        <v>637</v>
      </c>
      <c r="C38" s="148"/>
      <c r="D38" s="149"/>
    </row>
    <row r="39" spans="2:7" ht="18.75" customHeight="1" x14ac:dyDescent="0.3">
      <c r="B39" s="150" t="s">
        <v>638</v>
      </c>
      <c r="C39" s="150"/>
      <c r="D39" s="150"/>
    </row>
    <row r="40" spans="2:7" x14ac:dyDescent="0.3">
      <c r="B40" s="151"/>
      <c r="C40" s="151"/>
      <c r="D40" s="151"/>
    </row>
    <row r="41" spans="2:7" x14ac:dyDescent="0.3">
      <c r="B41" s="151"/>
      <c r="C41" s="151"/>
      <c r="D41" s="151"/>
    </row>
    <row r="42" spans="2:7" x14ac:dyDescent="0.3">
      <c r="B42" s="145" t="s">
        <v>639</v>
      </c>
      <c r="C42" s="145"/>
      <c r="D42" s="145"/>
    </row>
    <row r="43" spans="2:7" x14ac:dyDescent="0.3">
      <c r="B43" s="145"/>
      <c r="C43" s="145"/>
      <c r="D43" s="145"/>
    </row>
    <row r="44" spans="2:7" x14ac:dyDescent="0.3">
      <c r="B44" s="145" t="s">
        <v>640</v>
      </c>
      <c r="C44" s="145"/>
      <c r="D44" s="145"/>
    </row>
    <row r="45" spans="2:7" x14ac:dyDescent="0.3">
      <c r="B45" s="145"/>
      <c r="C45" s="145"/>
      <c r="D45" s="145"/>
    </row>
    <row r="46" spans="2:7" ht="18" customHeight="1" x14ac:dyDescent="0.3">
      <c r="B46" s="145" t="s">
        <v>641</v>
      </c>
      <c r="C46" s="145"/>
      <c r="D46" s="145"/>
    </row>
    <row r="47" spans="2:7" x14ac:dyDescent="0.3">
      <c r="B47" s="145"/>
      <c r="C47" s="145"/>
      <c r="D47" s="145"/>
    </row>
    <row r="48" spans="2:7" x14ac:dyDescent="0.3">
      <c r="B48" s="145"/>
      <c r="C48" s="145"/>
      <c r="D48" s="145"/>
    </row>
    <row r="260" spans="20:20" x14ac:dyDescent="0.3">
      <c r="T260" s="47"/>
    </row>
    <row r="313" spans="20:20" x14ac:dyDescent="0.3">
      <c r="T313" s="47"/>
    </row>
  </sheetData>
  <dataConsolidate/>
  <mergeCells count="33">
    <mergeCell ref="B42:D43"/>
    <mergeCell ref="B44:D45"/>
    <mergeCell ref="B46:D48"/>
    <mergeCell ref="C33:D33"/>
    <mergeCell ref="C34:D34"/>
    <mergeCell ref="C35:D35"/>
    <mergeCell ref="B37:D37"/>
    <mergeCell ref="B38:D38"/>
    <mergeCell ref="B39:D41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20:D20"/>
    <mergeCell ref="B7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dataValidations count="2">
    <dataValidation type="list" allowBlank="1" showInputMessage="1" showErrorMessage="1" sqref="C12:D12">
      <formula1>$F$7:$F$9</formula1>
    </dataValidation>
    <dataValidation type="list" allowBlank="1" showInputMessage="1" showErrorMessage="1" sqref="C10:D10">
      <formula1>$F$3:$F$5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4"/>
  <sheetViews>
    <sheetView workbookViewId="0">
      <selection activeCell="G11" sqref="G11"/>
    </sheetView>
  </sheetViews>
  <sheetFormatPr defaultColWidth="8.85546875" defaultRowHeight="18.75" x14ac:dyDescent="0.3"/>
  <cols>
    <col min="1" max="1" width="8.85546875" style="1"/>
    <col min="2" max="2" width="47.85546875" style="1" customWidth="1"/>
    <col min="3" max="3" width="13.85546875" style="1" customWidth="1"/>
    <col min="4" max="4" width="8.85546875" style="1"/>
    <col min="5" max="5" width="14.28515625" style="1" customWidth="1"/>
    <col min="6" max="6" width="14.140625" style="1" customWidth="1"/>
    <col min="7" max="7" width="8.85546875" style="1"/>
    <col min="8" max="8" width="11.85546875" style="1" customWidth="1"/>
    <col min="9" max="9" width="12.140625" style="1" customWidth="1"/>
    <col min="10" max="10" width="12.7109375" style="1" customWidth="1"/>
    <col min="11" max="11" width="10.7109375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22" x14ac:dyDescent="0.3">
      <c r="E1" s="2"/>
      <c r="F1" s="2"/>
      <c r="G1" s="2"/>
      <c r="H1" s="2"/>
      <c r="I1" s="2"/>
      <c r="J1" s="2"/>
      <c r="K1" s="2"/>
      <c r="L1" s="2"/>
      <c r="M1" s="2"/>
      <c r="N1" s="2"/>
    </row>
    <row r="2" spans="2:22" x14ac:dyDescent="0.3">
      <c r="E2" s="2"/>
      <c r="F2" s="2"/>
      <c r="G2" s="2"/>
      <c r="H2" s="2"/>
      <c r="I2" s="2"/>
      <c r="J2" s="2"/>
      <c r="K2" s="2"/>
      <c r="L2" s="2"/>
      <c r="M2" s="2"/>
      <c r="N2" s="2"/>
    </row>
    <row r="3" spans="2:22" x14ac:dyDescent="0.3">
      <c r="E3" s="2"/>
      <c r="F3" s="2"/>
      <c r="G3" s="2"/>
      <c r="H3" s="2"/>
      <c r="I3" s="2"/>
      <c r="J3" s="2"/>
      <c r="K3" s="2"/>
      <c r="L3" s="2"/>
      <c r="M3" s="2"/>
      <c r="N3" s="2"/>
    </row>
    <row r="4" spans="2:22" x14ac:dyDescent="0.3">
      <c r="B4" s="24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</row>
    <row r="5" spans="2:22" ht="19.5" thickBot="1" x14ac:dyDescent="0.35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2" ht="19.5" thickBot="1" x14ac:dyDescent="0.35">
      <c r="B6" s="5" t="s">
        <v>3</v>
      </c>
      <c r="C6" s="82" t="s">
        <v>529</v>
      </c>
      <c r="D6" s="83"/>
      <c r="E6" s="3">
        <v>0.11</v>
      </c>
      <c r="F6" s="3" t="s">
        <v>5</v>
      </c>
      <c r="G6" s="3"/>
      <c r="H6" s="3" t="s">
        <v>530</v>
      </c>
      <c r="I6" s="3">
        <v>0.16</v>
      </c>
      <c r="J6" s="3"/>
      <c r="K6" s="3" t="s">
        <v>531</v>
      </c>
      <c r="L6" s="3">
        <v>0.7</v>
      </c>
      <c r="M6" s="3"/>
      <c r="N6" s="3"/>
      <c r="O6" s="3"/>
      <c r="P6" s="3"/>
      <c r="Q6" s="3"/>
      <c r="R6" s="31" t="s">
        <v>6</v>
      </c>
      <c r="S6" s="31" t="s">
        <v>7</v>
      </c>
      <c r="T6" s="31" t="s">
        <v>8</v>
      </c>
      <c r="U6" s="31" t="s">
        <v>3</v>
      </c>
      <c r="V6" s="31" t="s">
        <v>9</v>
      </c>
    </row>
    <row r="7" spans="2:22" ht="20.25" thickTop="1" thickBot="1" x14ac:dyDescent="0.35">
      <c r="B7" s="7" t="s">
        <v>10</v>
      </c>
      <c r="C7" s="84" t="str">
        <f ca="1">OFFSET(R6,MATCH(C6,U7:U384,0),0)</f>
        <v>LT</v>
      </c>
      <c r="D7" s="85"/>
      <c r="E7" s="3">
        <v>6.2600000000000003E-2</v>
      </c>
      <c r="F7" s="3" t="s">
        <v>11</v>
      </c>
      <c r="G7" s="3"/>
      <c r="H7" s="3"/>
      <c r="I7" s="3">
        <v>0.18</v>
      </c>
      <c r="J7" s="3"/>
      <c r="K7" s="3" t="s">
        <v>532</v>
      </c>
      <c r="L7" s="3">
        <v>1</v>
      </c>
      <c r="M7" s="3"/>
      <c r="N7" s="3"/>
      <c r="O7" s="3"/>
      <c r="P7" s="3"/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</row>
    <row r="8" spans="2:22" ht="20.25" thickTop="1" thickBot="1" x14ac:dyDescent="0.35">
      <c r="B8" s="7" t="s">
        <v>15</v>
      </c>
      <c r="C8" s="84" t="str">
        <f ca="1">OFFSET(S6,MATCH(C6,U7:U384,0),0)</f>
        <v>C</v>
      </c>
      <c r="D8" s="85"/>
      <c r="E8" s="3">
        <v>0.1148</v>
      </c>
      <c r="F8" s="3" t="s">
        <v>16</v>
      </c>
      <c r="G8" s="3"/>
      <c r="H8" s="3"/>
      <c r="I8" s="3">
        <v>0.2</v>
      </c>
      <c r="J8" s="3"/>
      <c r="K8" s="3" t="s">
        <v>533</v>
      </c>
      <c r="L8" s="3">
        <v>1</v>
      </c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</row>
    <row r="9" spans="2:22" ht="20.25" thickTop="1" thickBot="1" x14ac:dyDescent="0.35">
      <c r="B9" s="8" t="s">
        <v>19</v>
      </c>
      <c r="C9" s="86">
        <f ca="1">OFFSET(T6,MATCH(C6,U7:U384,0),0)</f>
        <v>938</v>
      </c>
      <c r="D9" s="87"/>
      <c r="E9" s="3">
        <v>5.74E-2</v>
      </c>
      <c r="F9" s="3" t="s">
        <v>20</v>
      </c>
      <c r="G9" s="3"/>
      <c r="H9" s="3"/>
      <c r="I9" s="3">
        <v>0.22</v>
      </c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</row>
    <row r="10" spans="2:22" ht="19.5" thickBot="1" x14ac:dyDescent="0.35">
      <c r="E10" s="3"/>
      <c r="F10" s="3" t="s">
        <v>23</v>
      </c>
      <c r="G10" s="3">
        <v>0.32678000000000001</v>
      </c>
      <c r="H10" s="3"/>
      <c r="I10" s="3">
        <v>0.24</v>
      </c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</row>
    <row r="11" spans="2:22" x14ac:dyDescent="0.3">
      <c r="B11" s="88" t="s">
        <v>534</v>
      </c>
      <c r="C11" s="89"/>
      <c r="D11" s="90"/>
      <c r="E11" s="3" t="s">
        <v>535</v>
      </c>
      <c r="F11" s="3">
        <f ca="1">OFFSET(L5,MATCH(C15,K6:K8,0),0)</f>
        <v>0.7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</row>
    <row r="12" spans="2:22" ht="18.75" customHeight="1" x14ac:dyDescent="0.3">
      <c r="B12" s="91"/>
      <c r="C12" s="92"/>
      <c r="D12" s="93"/>
      <c r="E12" s="3" t="s">
        <v>536</v>
      </c>
      <c r="F12" s="3">
        <f ca="1">OFFSET(G14,MATCH(C7,F15:F19,0),0)</f>
        <v>1709</v>
      </c>
      <c r="G12" s="3"/>
      <c r="H12" s="3"/>
      <c r="I12" s="3"/>
      <c r="J12" s="3" t="s">
        <v>35</v>
      </c>
      <c r="K12" s="3"/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</row>
    <row r="13" spans="2:22" ht="19.5" thickBot="1" x14ac:dyDescent="0.35">
      <c r="B13" s="94"/>
      <c r="C13" s="95"/>
      <c r="D13" s="96"/>
      <c r="E13" s="3" t="s">
        <v>537</v>
      </c>
      <c r="F13" s="3">
        <f ca="1">C14*F12*F11</f>
        <v>14355.599999999999</v>
      </c>
      <c r="G13" s="3"/>
      <c r="H13" s="3"/>
      <c r="I13" s="3"/>
      <c r="J13" s="3" t="s">
        <v>37</v>
      </c>
      <c r="K13" s="3"/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</row>
    <row r="14" spans="2:22" ht="19.5" thickBot="1" x14ac:dyDescent="0.35">
      <c r="B14" s="25" t="s">
        <v>538</v>
      </c>
      <c r="C14" s="97">
        <v>12</v>
      </c>
      <c r="D14" s="9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12</v>
      </c>
      <c r="S14" s="3" t="s">
        <v>17</v>
      </c>
      <c r="T14" s="3">
        <v>1932</v>
      </c>
      <c r="U14" s="3" t="s">
        <v>33</v>
      </c>
      <c r="V14" s="3">
        <v>2</v>
      </c>
    </row>
    <row r="15" spans="2:22" ht="19.5" thickBot="1" x14ac:dyDescent="0.35">
      <c r="B15" s="10" t="s">
        <v>539</v>
      </c>
      <c r="C15" s="71" t="s">
        <v>531</v>
      </c>
      <c r="D15" s="73"/>
      <c r="E15" s="9"/>
      <c r="F15" s="3" t="s">
        <v>91</v>
      </c>
      <c r="G15" s="3">
        <v>1424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12</v>
      </c>
      <c r="S15" s="3" t="s">
        <v>13</v>
      </c>
      <c r="T15" s="3">
        <v>2120</v>
      </c>
      <c r="U15" s="3" t="s">
        <v>34</v>
      </c>
      <c r="V15" s="3">
        <v>2</v>
      </c>
    </row>
    <row r="16" spans="2:22" ht="19.5" thickBot="1" x14ac:dyDescent="0.35">
      <c r="B16" s="10" t="s">
        <v>540</v>
      </c>
      <c r="C16" s="71">
        <v>0.16</v>
      </c>
      <c r="D16" s="73"/>
      <c r="E16" s="9"/>
      <c r="F16" s="3" t="s">
        <v>12</v>
      </c>
      <c r="G16" s="3">
        <v>1424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12</v>
      </c>
      <c r="S16" s="3" t="s">
        <v>17</v>
      </c>
      <c r="T16" s="3">
        <v>1727</v>
      </c>
      <c r="U16" s="3" t="s">
        <v>36</v>
      </c>
      <c r="V16" s="3">
        <v>2</v>
      </c>
    </row>
    <row r="17" spans="2:22" ht="19.5" thickBot="1" x14ac:dyDescent="0.35">
      <c r="B17" s="10" t="s">
        <v>541</v>
      </c>
      <c r="C17" s="16">
        <f ca="1">F13</f>
        <v>14355.599999999999</v>
      </c>
      <c r="D17" s="14"/>
      <c r="E17" s="9"/>
      <c r="F17" s="3" t="s">
        <v>166</v>
      </c>
      <c r="G17" s="3">
        <v>1567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13</v>
      </c>
      <c r="T17" s="3">
        <v>2309</v>
      </c>
      <c r="U17" s="3" t="s">
        <v>38</v>
      </c>
      <c r="V17" s="3">
        <v>2</v>
      </c>
    </row>
    <row r="18" spans="2:22" ht="19.5" thickBot="1" x14ac:dyDescent="0.35">
      <c r="B18" s="10" t="s">
        <v>542</v>
      </c>
      <c r="C18" s="17">
        <f ca="1">C17/5350</f>
        <v>2.6832897196261678</v>
      </c>
      <c r="D18" s="14"/>
      <c r="E18" s="9"/>
      <c r="F18" s="3" t="s">
        <v>323</v>
      </c>
      <c r="G18" s="3">
        <v>1567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1828</v>
      </c>
      <c r="U18" s="3" t="s">
        <v>39</v>
      </c>
      <c r="V18" s="3">
        <v>2</v>
      </c>
    </row>
    <row r="19" spans="2:22" ht="19.5" thickBot="1" x14ac:dyDescent="0.35">
      <c r="B19" s="10" t="s">
        <v>543</v>
      </c>
      <c r="C19" s="16">
        <f ca="1">C17*C16</f>
        <v>2296.8959999999997</v>
      </c>
      <c r="D19" s="14"/>
      <c r="E19" s="9"/>
      <c r="F19" s="3" t="s">
        <v>289</v>
      </c>
      <c r="G19" s="15">
        <v>1709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2014</v>
      </c>
      <c r="U19" s="3" t="s">
        <v>41</v>
      </c>
      <c r="V19" s="3">
        <v>2</v>
      </c>
    </row>
    <row r="20" spans="2:22" ht="19.5" thickBot="1" x14ac:dyDescent="0.35">
      <c r="B20" s="18" t="s">
        <v>544</v>
      </c>
      <c r="C20" s="19">
        <f ca="1">C17*G10/1000</f>
        <v>4.6911229679999993</v>
      </c>
      <c r="D20" s="20"/>
      <c r="E20" s="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2077</v>
      </c>
      <c r="U20" s="3" t="s">
        <v>43</v>
      </c>
      <c r="V20" s="3">
        <v>2</v>
      </c>
    </row>
    <row r="21" spans="2:22" x14ac:dyDescent="0.3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13</v>
      </c>
      <c r="T21" s="3">
        <v>2343</v>
      </c>
      <c r="U21" s="3" t="s">
        <v>45</v>
      </c>
      <c r="V21" s="3">
        <v>2</v>
      </c>
    </row>
    <row r="22" spans="2:22" x14ac:dyDescent="0.3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2120</v>
      </c>
      <c r="U22" s="3" t="s">
        <v>46</v>
      </c>
      <c r="V22" s="3">
        <v>2</v>
      </c>
    </row>
    <row r="23" spans="2:22" x14ac:dyDescent="0.3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 t="s">
        <v>12</v>
      </c>
      <c r="S23" s="3" t="s">
        <v>17</v>
      </c>
      <c r="T23" s="3">
        <v>1794</v>
      </c>
      <c r="U23" s="3" t="s">
        <v>47</v>
      </c>
      <c r="V23" s="3">
        <v>2</v>
      </c>
    </row>
    <row r="24" spans="2:22" x14ac:dyDescent="0.3">
      <c r="E24" s="3"/>
      <c r="F24" s="3"/>
      <c r="G24" s="81"/>
      <c r="H24" s="81"/>
      <c r="I24" s="81"/>
      <c r="J24" s="81"/>
      <c r="K24" s="81"/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1826</v>
      </c>
      <c r="U24" s="3" t="s">
        <v>48</v>
      </c>
      <c r="V24" s="3">
        <v>2</v>
      </c>
    </row>
    <row r="25" spans="2:22" x14ac:dyDescent="0.3">
      <c r="E25" s="3"/>
      <c r="F25" s="3"/>
      <c r="G25" s="9"/>
      <c r="H25" s="9"/>
      <c r="I25" s="9"/>
      <c r="J25" s="9"/>
      <c r="K25" s="9"/>
      <c r="L25" s="3"/>
      <c r="M25" s="3"/>
      <c r="N25" s="3"/>
      <c r="O25" s="3"/>
      <c r="P25" s="3"/>
      <c r="Q25" s="3"/>
      <c r="R25" s="3" t="s">
        <v>12</v>
      </c>
      <c r="S25" s="3" t="s">
        <v>13</v>
      </c>
      <c r="T25" s="3">
        <v>2143</v>
      </c>
      <c r="U25" s="3" t="s">
        <v>49</v>
      </c>
      <c r="V25" s="3">
        <v>2</v>
      </c>
    </row>
    <row r="26" spans="2:22" x14ac:dyDescent="0.3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 t="s">
        <v>12</v>
      </c>
      <c r="S26" s="3" t="s">
        <v>17</v>
      </c>
      <c r="T26" s="3">
        <v>2031</v>
      </c>
      <c r="U26" s="3" t="s">
        <v>50</v>
      </c>
      <c r="V26" s="3">
        <v>2</v>
      </c>
    </row>
    <row r="27" spans="2:22" x14ac:dyDescent="0.3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 t="s">
        <v>12</v>
      </c>
      <c r="S27" s="3" t="s">
        <v>17</v>
      </c>
      <c r="T27" s="3">
        <v>1703</v>
      </c>
      <c r="U27" s="3" t="s">
        <v>51</v>
      </c>
      <c r="V27" s="3">
        <v>2</v>
      </c>
    </row>
    <row r="28" spans="2:22" x14ac:dyDescent="0.3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1886</v>
      </c>
      <c r="U28" s="3" t="s">
        <v>52</v>
      </c>
      <c r="V28" s="3">
        <v>2</v>
      </c>
    </row>
    <row r="29" spans="2:22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1769</v>
      </c>
      <c r="U29" s="3" t="s">
        <v>53</v>
      </c>
      <c r="V29" s="3">
        <v>2</v>
      </c>
    </row>
    <row r="30" spans="2:22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1946</v>
      </c>
      <c r="U30" s="3" t="s">
        <v>54</v>
      </c>
      <c r="V30" s="3">
        <v>2</v>
      </c>
    </row>
    <row r="31" spans="2:22" x14ac:dyDescent="0.3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1806</v>
      </c>
      <c r="U31" s="3" t="s">
        <v>55</v>
      </c>
      <c r="V31" s="3">
        <v>2</v>
      </c>
    </row>
    <row r="32" spans="2:22" x14ac:dyDescent="0.3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2026</v>
      </c>
      <c r="U32" s="3" t="s">
        <v>56</v>
      </c>
      <c r="V32" s="3">
        <v>2</v>
      </c>
    </row>
    <row r="33" spans="5:22" x14ac:dyDescent="0.3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1661</v>
      </c>
      <c r="U33" s="3" t="s">
        <v>57</v>
      </c>
      <c r="V33" s="3">
        <v>2</v>
      </c>
    </row>
    <row r="34" spans="5:22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13</v>
      </c>
      <c r="T34" s="3">
        <v>2254</v>
      </c>
      <c r="U34" s="3" t="s">
        <v>58</v>
      </c>
      <c r="V34" s="3">
        <v>2</v>
      </c>
    </row>
    <row r="35" spans="5:22" x14ac:dyDescent="0.3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 t="s">
        <v>12</v>
      </c>
      <c r="S35" s="3" t="s">
        <v>17</v>
      </c>
      <c r="T35" s="3">
        <v>1753</v>
      </c>
      <c r="U35" s="3" t="s">
        <v>59</v>
      </c>
      <c r="V35" s="3">
        <v>2</v>
      </c>
    </row>
    <row r="36" spans="5:22" x14ac:dyDescent="0.3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 t="s">
        <v>12</v>
      </c>
      <c r="S36" s="3" t="s">
        <v>13</v>
      </c>
      <c r="T36" s="3">
        <v>2249</v>
      </c>
      <c r="U36" s="3" t="s">
        <v>60</v>
      </c>
      <c r="V36" s="3">
        <v>2</v>
      </c>
    </row>
    <row r="37" spans="5:22" x14ac:dyDescent="0.3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2102</v>
      </c>
      <c r="U37" s="3" t="s">
        <v>61</v>
      </c>
      <c r="V37" s="3">
        <v>2</v>
      </c>
    </row>
    <row r="38" spans="5:22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2322</v>
      </c>
      <c r="U38" s="3" t="s">
        <v>62</v>
      </c>
      <c r="V38" s="3">
        <v>2</v>
      </c>
    </row>
    <row r="39" spans="5:22" x14ac:dyDescent="0.3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2203</v>
      </c>
      <c r="U39" s="3" t="s">
        <v>63</v>
      </c>
      <c r="V39" s="3">
        <v>2</v>
      </c>
    </row>
    <row r="40" spans="5:22" x14ac:dyDescent="0.3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 t="s">
        <v>12</v>
      </c>
      <c r="S40" s="3" t="s">
        <v>17</v>
      </c>
      <c r="T40" s="3">
        <v>1980</v>
      </c>
      <c r="U40" s="3" t="s">
        <v>64</v>
      </c>
      <c r="V40" s="3">
        <v>2</v>
      </c>
    </row>
    <row r="41" spans="5:22" x14ac:dyDescent="0.3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1497</v>
      </c>
      <c r="U41" s="3" t="s">
        <v>65</v>
      </c>
      <c r="V41" s="3">
        <v>2</v>
      </c>
    </row>
    <row r="42" spans="5:22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1829</v>
      </c>
      <c r="U42" s="3" t="s">
        <v>66</v>
      </c>
      <c r="V42" s="3">
        <v>2</v>
      </c>
    </row>
    <row r="43" spans="5:22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13</v>
      </c>
      <c r="T43" s="3">
        <v>2467</v>
      </c>
      <c r="U43" s="3" t="s">
        <v>67</v>
      </c>
      <c r="V43" s="3">
        <v>2</v>
      </c>
    </row>
    <row r="44" spans="5:22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17</v>
      </c>
      <c r="T44" s="3">
        <v>1911</v>
      </c>
      <c r="U44" s="3" t="s">
        <v>68</v>
      </c>
      <c r="V44" s="3">
        <v>2</v>
      </c>
    </row>
    <row r="45" spans="5:22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1824</v>
      </c>
      <c r="U45" s="3" t="s">
        <v>69</v>
      </c>
      <c r="V45" s="3">
        <v>2</v>
      </c>
    </row>
    <row r="46" spans="5:22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13</v>
      </c>
      <c r="T46" s="3">
        <v>2325</v>
      </c>
      <c r="U46" s="3" t="s">
        <v>70</v>
      </c>
      <c r="V46" s="3">
        <v>2</v>
      </c>
    </row>
    <row r="47" spans="5:22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2166</v>
      </c>
      <c r="U47" s="3" t="s">
        <v>71</v>
      </c>
      <c r="V47" s="3">
        <v>2</v>
      </c>
    </row>
    <row r="48" spans="5:22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17</v>
      </c>
      <c r="T48" s="3">
        <v>1935</v>
      </c>
      <c r="U48" s="3" t="s">
        <v>72</v>
      </c>
      <c r="V48" s="3">
        <v>2</v>
      </c>
    </row>
    <row r="49" spans="5:22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13</v>
      </c>
      <c r="T49" s="3">
        <v>2146</v>
      </c>
      <c r="U49" s="3" t="s">
        <v>73</v>
      </c>
      <c r="V49" s="3">
        <v>2</v>
      </c>
    </row>
    <row r="50" spans="5:22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2295</v>
      </c>
      <c r="U50" s="3" t="s">
        <v>74</v>
      </c>
      <c r="V50" s="3">
        <v>2</v>
      </c>
    </row>
    <row r="51" spans="5:22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2203</v>
      </c>
      <c r="U51" s="3" t="s">
        <v>75</v>
      </c>
      <c r="V51" s="3">
        <v>2</v>
      </c>
    </row>
    <row r="52" spans="5:22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2313</v>
      </c>
      <c r="U52" s="3" t="s">
        <v>76</v>
      </c>
      <c r="V52" s="3">
        <v>2</v>
      </c>
    </row>
    <row r="53" spans="5:22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2272</v>
      </c>
      <c r="U53" s="3" t="s">
        <v>77</v>
      </c>
      <c r="V53" s="3">
        <v>2</v>
      </c>
    </row>
    <row r="54" spans="5:22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17</v>
      </c>
      <c r="T54" s="3">
        <v>1937</v>
      </c>
      <c r="U54" s="3" t="s">
        <v>78</v>
      </c>
      <c r="V54" s="3">
        <v>2</v>
      </c>
    </row>
    <row r="55" spans="5:22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1658</v>
      </c>
      <c r="U55" s="3" t="s">
        <v>79</v>
      </c>
      <c r="V55" s="3">
        <v>2</v>
      </c>
    </row>
    <row r="56" spans="5:22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1957</v>
      </c>
      <c r="U56" s="3" t="s">
        <v>80</v>
      </c>
      <c r="V56" s="3">
        <v>2</v>
      </c>
    </row>
    <row r="57" spans="5:22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1654</v>
      </c>
      <c r="U57" s="3" t="s">
        <v>81</v>
      </c>
      <c r="V57" s="3">
        <v>2</v>
      </c>
    </row>
    <row r="58" spans="5:22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13</v>
      </c>
      <c r="T58" s="3">
        <v>2375</v>
      </c>
      <c r="U58" s="3" t="s">
        <v>82</v>
      </c>
      <c r="V58" s="3">
        <v>2</v>
      </c>
    </row>
    <row r="59" spans="5:22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2113</v>
      </c>
      <c r="U59" s="3" t="s">
        <v>83</v>
      </c>
      <c r="V59" s="3">
        <v>2</v>
      </c>
    </row>
    <row r="60" spans="5:22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17</v>
      </c>
      <c r="T60" s="3">
        <v>1891</v>
      </c>
      <c r="U60" s="3" t="s">
        <v>84</v>
      </c>
      <c r="V60" s="3">
        <v>2</v>
      </c>
    </row>
    <row r="61" spans="5:22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13</v>
      </c>
      <c r="T61" s="3">
        <v>2113</v>
      </c>
      <c r="U61" s="3" t="s">
        <v>85</v>
      </c>
      <c r="V61" s="3">
        <v>2</v>
      </c>
    </row>
    <row r="62" spans="5:22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17</v>
      </c>
      <c r="T62" s="3">
        <v>1953</v>
      </c>
      <c r="U62" s="3" t="s">
        <v>86</v>
      </c>
      <c r="V62" s="3">
        <v>2</v>
      </c>
    </row>
    <row r="63" spans="5:22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2076</v>
      </c>
      <c r="U63" s="3" t="s">
        <v>87</v>
      </c>
      <c r="V63" s="3">
        <v>2</v>
      </c>
    </row>
    <row r="64" spans="5:22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1905</v>
      </c>
      <c r="U64" s="3" t="s">
        <v>88</v>
      </c>
      <c r="V64" s="3">
        <v>2</v>
      </c>
    </row>
    <row r="65" spans="5:22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1989</v>
      </c>
      <c r="U65" s="3" t="s">
        <v>89</v>
      </c>
      <c r="V65" s="3">
        <v>2</v>
      </c>
    </row>
    <row r="66" spans="5:22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1917</v>
      </c>
      <c r="U66" s="3" t="s">
        <v>90</v>
      </c>
      <c r="V66" s="3">
        <v>2</v>
      </c>
    </row>
    <row r="67" spans="5:22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91</v>
      </c>
      <c r="S67" s="3" t="s">
        <v>13</v>
      </c>
      <c r="T67" s="3">
        <v>2921</v>
      </c>
      <c r="U67" s="3" t="s">
        <v>92</v>
      </c>
      <c r="V67" s="3">
        <v>2</v>
      </c>
    </row>
    <row r="68" spans="5:22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93</v>
      </c>
      <c r="T68" s="3">
        <v>3048</v>
      </c>
      <c r="U68" s="3" t="s">
        <v>94</v>
      </c>
      <c r="V68" s="3">
        <v>2</v>
      </c>
    </row>
    <row r="69" spans="5:22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13</v>
      </c>
      <c r="T69" s="3">
        <v>2320</v>
      </c>
      <c r="U69" s="3" t="s">
        <v>95</v>
      </c>
      <c r="V69" s="3">
        <v>2</v>
      </c>
    </row>
    <row r="70" spans="5:22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2742</v>
      </c>
      <c r="U70" s="3" t="s">
        <v>96</v>
      </c>
      <c r="V70" s="3">
        <v>2</v>
      </c>
    </row>
    <row r="71" spans="5:22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2741</v>
      </c>
      <c r="U71" s="3" t="s">
        <v>97</v>
      </c>
      <c r="V71" s="3">
        <v>2</v>
      </c>
    </row>
    <row r="72" spans="5:22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2805</v>
      </c>
      <c r="U72" s="3" t="s">
        <v>98</v>
      </c>
      <c r="V72" s="3">
        <v>2</v>
      </c>
    </row>
    <row r="73" spans="5:22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2202</v>
      </c>
      <c r="U73" s="3" t="s">
        <v>99</v>
      </c>
      <c r="V73" s="3">
        <v>2</v>
      </c>
    </row>
    <row r="74" spans="5:22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2697</v>
      </c>
      <c r="U74" s="3" t="s">
        <v>100</v>
      </c>
      <c r="V74" s="3">
        <v>2</v>
      </c>
    </row>
    <row r="75" spans="5:22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2566</v>
      </c>
      <c r="U75" s="3" t="s">
        <v>101</v>
      </c>
      <c r="V75" s="3">
        <v>2</v>
      </c>
    </row>
    <row r="76" spans="5:22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17</v>
      </c>
      <c r="T76" s="3">
        <v>1994</v>
      </c>
      <c r="U76" s="3" t="s">
        <v>102</v>
      </c>
      <c r="V76" s="3">
        <v>2</v>
      </c>
    </row>
    <row r="77" spans="5:22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13</v>
      </c>
      <c r="T77" s="3">
        <v>2317</v>
      </c>
      <c r="U77" s="3" t="s">
        <v>103</v>
      </c>
      <c r="V77" s="3">
        <v>2</v>
      </c>
    </row>
    <row r="78" spans="5:22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17</v>
      </c>
      <c r="T78" s="3">
        <v>2087</v>
      </c>
      <c r="U78" s="3" t="s">
        <v>104</v>
      </c>
      <c r="V78" s="3">
        <v>2</v>
      </c>
    </row>
    <row r="79" spans="5:22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13</v>
      </c>
      <c r="T79" s="3">
        <v>2469</v>
      </c>
      <c r="U79" s="3" t="s">
        <v>105</v>
      </c>
      <c r="V79" s="3">
        <v>2</v>
      </c>
    </row>
    <row r="80" spans="5:22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2487</v>
      </c>
      <c r="U80" s="3" t="s">
        <v>106</v>
      </c>
      <c r="V80" s="3">
        <v>2</v>
      </c>
    </row>
    <row r="81" spans="5:22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17</v>
      </c>
      <c r="T81" s="3">
        <v>2016</v>
      </c>
      <c r="U81" s="3" t="s">
        <v>107</v>
      </c>
      <c r="V81" s="3">
        <v>2</v>
      </c>
    </row>
    <row r="82" spans="5:22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13</v>
      </c>
      <c r="T82" s="3">
        <v>2240</v>
      </c>
      <c r="U82" s="3" t="s">
        <v>108</v>
      </c>
      <c r="V82" s="3">
        <v>2</v>
      </c>
    </row>
    <row r="83" spans="5:22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93</v>
      </c>
      <c r="T83" s="3">
        <v>3061</v>
      </c>
      <c r="U83" s="3" t="s">
        <v>109</v>
      </c>
      <c r="V83" s="3">
        <v>2</v>
      </c>
    </row>
    <row r="84" spans="5:22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3148</v>
      </c>
      <c r="U84" s="3" t="s">
        <v>110</v>
      </c>
      <c r="V84" s="3">
        <v>2</v>
      </c>
    </row>
    <row r="85" spans="5:22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13</v>
      </c>
      <c r="T85" s="3">
        <v>2271</v>
      </c>
      <c r="U85" s="3" t="s">
        <v>111</v>
      </c>
      <c r="V85" s="3">
        <v>2</v>
      </c>
    </row>
    <row r="86" spans="5:22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93</v>
      </c>
      <c r="T86" s="3">
        <v>3187</v>
      </c>
      <c r="U86" s="3" t="s">
        <v>112</v>
      </c>
      <c r="V86" s="3">
        <v>2</v>
      </c>
    </row>
    <row r="87" spans="5:22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17</v>
      </c>
      <c r="T87" s="3">
        <v>1899</v>
      </c>
      <c r="U87" s="3" t="s">
        <v>113</v>
      </c>
      <c r="V87" s="3">
        <v>2</v>
      </c>
    </row>
    <row r="88" spans="5:22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13</v>
      </c>
      <c r="T88" s="3">
        <v>2211</v>
      </c>
      <c r="U88" s="3" t="s">
        <v>114</v>
      </c>
      <c r="V88" s="3">
        <v>2</v>
      </c>
    </row>
    <row r="89" spans="5:22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2241</v>
      </c>
      <c r="U89" s="3" t="s">
        <v>115</v>
      </c>
      <c r="V89" s="3">
        <v>2</v>
      </c>
    </row>
    <row r="90" spans="5:22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2364</v>
      </c>
      <c r="U90" s="3" t="s">
        <v>116</v>
      </c>
      <c r="V90" s="3">
        <v>2</v>
      </c>
    </row>
    <row r="91" spans="5:22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2253</v>
      </c>
      <c r="U91" s="3" t="s">
        <v>117</v>
      </c>
      <c r="V91" s="3">
        <v>2</v>
      </c>
    </row>
    <row r="92" spans="5:22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2368</v>
      </c>
      <c r="U92" s="3" t="s">
        <v>118</v>
      </c>
      <c r="V92" s="3">
        <v>2</v>
      </c>
    </row>
    <row r="93" spans="5:22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2242</v>
      </c>
      <c r="U93" s="3" t="s">
        <v>119</v>
      </c>
      <c r="V93" s="3">
        <v>2</v>
      </c>
    </row>
    <row r="94" spans="5:22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93</v>
      </c>
      <c r="T94" s="3">
        <v>3163</v>
      </c>
      <c r="U94" s="3" t="s">
        <v>120</v>
      </c>
      <c r="V94" s="3">
        <v>2</v>
      </c>
    </row>
    <row r="95" spans="5:22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17</v>
      </c>
      <c r="T95" s="3">
        <v>1850</v>
      </c>
      <c r="U95" s="3" t="s">
        <v>121</v>
      </c>
      <c r="V95" s="3">
        <v>2</v>
      </c>
    </row>
    <row r="96" spans="5:22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13</v>
      </c>
      <c r="T96" s="3">
        <v>2115</v>
      </c>
      <c r="U96" s="3" t="s">
        <v>122</v>
      </c>
      <c r="V96" s="3">
        <v>2</v>
      </c>
    </row>
    <row r="97" spans="5:22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2294</v>
      </c>
      <c r="U97" s="3" t="s">
        <v>123</v>
      </c>
      <c r="V97" s="3">
        <v>2</v>
      </c>
    </row>
    <row r="98" spans="5:22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2508</v>
      </c>
      <c r="U98" s="3" t="s">
        <v>124</v>
      </c>
      <c r="V98" s="3">
        <v>2</v>
      </c>
    </row>
    <row r="99" spans="5:22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2901</v>
      </c>
      <c r="U99" s="3" t="s">
        <v>125</v>
      </c>
      <c r="V99" s="3">
        <v>2</v>
      </c>
    </row>
    <row r="100" spans="5:22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2828</v>
      </c>
      <c r="U100" s="3" t="s">
        <v>126</v>
      </c>
      <c r="V100" s="3">
        <v>2</v>
      </c>
    </row>
    <row r="101" spans="5:22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17</v>
      </c>
      <c r="T101" s="3">
        <v>1769</v>
      </c>
      <c r="U101" s="3" t="s">
        <v>127</v>
      </c>
      <c r="V101" s="3">
        <v>2</v>
      </c>
    </row>
    <row r="102" spans="5:22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93</v>
      </c>
      <c r="T102" s="3">
        <v>3057</v>
      </c>
      <c r="U102" s="3" t="s">
        <v>128</v>
      </c>
      <c r="V102" s="3">
        <v>2</v>
      </c>
    </row>
    <row r="103" spans="5:22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3048</v>
      </c>
      <c r="U103" s="3" t="s">
        <v>129</v>
      </c>
      <c r="V103" s="3">
        <v>2</v>
      </c>
    </row>
    <row r="104" spans="5:22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13</v>
      </c>
      <c r="T104" s="3">
        <v>2196</v>
      </c>
      <c r="U104" s="3" t="s">
        <v>130</v>
      </c>
      <c r="V104" s="3">
        <v>2</v>
      </c>
    </row>
    <row r="105" spans="5:22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2464</v>
      </c>
      <c r="U105" s="3" t="s">
        <v>131</v>
      </c>
      <c r="V105" s="3">
        <v>2</v>
      </c>
    </row>
    <row r="106" spans="5:22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2690</v>
      </c>
      <c r="U106" s="3" t="s">
        <v>132</v>
      </c>
      <c r="V106" s="3">
        <v>2</v>
      </c>
    </row>
    <row r="107" spans="5:22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17</v>
      </c>
      <c r="T107" s="3">
        <v>1956</v>
      </c>
      <c r="U107" s="3" t="s">
        <v>133</v>
      </c>
      <c r="V107" s="3">
        <v>2</v>
      </c>
    </row>
    <row r="108" spans="5:22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13</v>
      </c>
      <c r="T108" s="3">
        <v>2187</v>
      </c>
      <c r="U108" s="3" t="s">
        <v>134</v>
      </c>
      <c r="V108" s="3">
        <v>2</v>
      </c>
    </row>
    <row r="109" spans="5:22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2184</v>
      </c>
      <c r="U109" s="3" t="s">
        <v>135</v>
      </c>
      <c r="V109" s="3">
        <v>2</v>
      </c>
    </row>
    <row r="110" spans="5:22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17</v>
      </c>
      <c r="T110" s="3">
        <v>2056</v>
      </c>
      <c r="U110" s="3" t="s">
        <v>136</v>
      </c>
      <c r="V110" s="3">
        <v>2</v>
      </c>
    </row>
    <row r="111" spans="5:22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13</v>
      </c>
      <c r="T111" s="3">
        <v>2721</v>
      </c>
      <c r="U111" s="3" t="s">
        <v>137</v>
      </c>
      <c r="V111" s="3">
        <v>2</v>
      </c>
    </row>
    <row r="112" spans="5:22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2977</v>
      </c>
      <c r="U112" s="3" t="s">
        <v>138</v>
      </c>
      <c r="V112" s="3">
        <v>2</v>
      </c>
    </row>
    <row r="113" spans="5:22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2894</v>
      </c>
      <c r="U113" s="3" t="s">
        <v>139</v>
      </c>
      <c r="V113" s="3">
        <v>2</v>
      </c>
    </row>
    <row r="114" spans="5:22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2675</v>
      </c>
      <c r="U114" s="3" t="s">
        <v>140</v>
      </c>
      <c r="V114" s="3">
        <v>2</v>
      </c>
    </row>
    <row r="115" spans="5:22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2832</v>
      </c>
      <c r="U115" s="3" t="s">
        <v>141</v>
      </c>
      <c r="V115" s="3">
        <v>2</v>
      </c>
    </row>
    <row r="116" spans="5:22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2652</v>
      </c>
      <c r="U116" s="3" t="s">
        <v>142</v>
      </c>
      <c r="V116" s="3">
        <v>2</v>
      </c>
    </row>
    <row r="117" spans="5:22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2741</v>
      </c>
      <c r="U117" s="3" t="s">
        <v>143</v>
      </c>
      <c r="V117" s="3">
        <v>2</v>
      </c>
    </row>
    <row r="118" spans="5:22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17</v>
      </c>
      <c r="T118" s="3">
        <v>2069</v>
      </c>
      <c r="U118" s="3" t="s">
        <v>144</v>
      </c>
      <c r="V118" s="3">
        <v>2</v>
      </c>
    </row>
    <row r="119" spans="5:22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1901</v>
      </c>
      <c r="U119" s="3" t="s">
        <v>145</v>
      </c>
      <c r="V119" s="3">
        <v>2</v>
      </c>
    </row>
    <row r="120" spans="5:22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13</v>
      </c>
      <c r="T120" s="3">
        <v>2311</v>
      </c>
      <c r="U120" s="3" t="s">
        <v>146</v>
      </c>
      <c r="V120" s="3">
        <v>2</v>
      </c>
    </row>
    <row r="121" spans="5:22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2120</v>
      </c>
      <c r="U121" s="3" t="s">
        <v>147</v>
      </c>
      <c r="V121" s="3">
        <v>2</v>
      </c>
    </row>
    <row r="122" spans="5:22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2183</v>
      </c>
      <c r="U122" s="3" t="s">
        <v>148</v>
      </c>
      <c r="V122" s="3">
        <v>2</v>
      </c>
    </row>
    <row r="123" spans="5:22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2734</v>
      </c>
      <c r="U123" s="3" t="s">
        <v>149</v>
      </c>
      <c r="V123" s="3">
        <v>2</v>
      </c>
    </row>
    <row r="124" spans="5:22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2963</v>
      </c>
      <c r="U124" s="3" t="s">
        <v>150</v>
      </c>
      <c r="V124" s="3">
        <v>2</v>
      </c>
    </row>
    <row r="125" spans="5:22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2324</v>
      </c>
      <c r="U125" s="3" t="s">
        <v>151</v>
      </c>
      <c r="V125" s="3">
        <v>2</v>
      </c>
    </row>
    <row r="126" spans="5:22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2384</v>
      </c>
      <c r="U126" s="3" t="s">
        <v>152</v>
      </c>
      <c r="V126" s="3">
        <v>2</v>
      </c>
    </row>
    <row r="127" spans="5:22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2289</v>
      </c>
      <c r="U127" s="3" t="s">
        <v>153</v>
      </c>
      <c r="V127" s="3">
        <v>2</v>
      </c>
    </row>
    <row r="128" spans="5:22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2196</v>
      </c>
      <c r="U128" s="3" t="s">
        <v>154</v>
      </c>
      <c r="V128" s="3">
        <v>2</v>
      </c>
    </row>
    <row r="129" spans="5:22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2202</v>
      </c>
      <c r="U129" s="3" t="s">
        <v>155</v>
      </c>
      <c r="V129" s="3">
        <v>2</v>
      </c>
    </row>
    <row r="130" spans="5:22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2338</v>
      </c>
      <c r="U130" s="3" t="s">
        <v>156</v>
      </c>
      <c r="V130" s="3">
        <v>2</v>
      </c>
    </row>
    <row r="131" spans="5:22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17</v>
      </c>
      <c r="T131" s="3">
        <v>1825</v>
      </c>
      <c r="U131" s="3" t="s">
        <v>157</v>
      </c>
      <c r="V131" s="3">
        <v>2</v>
      </c>
    </row>
    <row r="132" spans="5:22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1742</v>
      </c>
      <c r="U132" s="3" t="s">
        <v>158</v>
      </c>
      <c r="V132" s="3">
        <v>2</v>
      </c>
    </row>
    <row r="133" spans="5:22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1879</v>
      </c>
      <c r="U133" s="3" t="s">
        <v>159</v>
      </c>
      <c r="V133" s="3">
        <v>2</v>
      </c>
    </row>
    <row r="134" spans="5:22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1830</v>
      </c>
      <c r="U134" s="3" t="s">
        <v>160</v>
      </c>
      <c r="V134" s="3">
        <v>2</v>
      </c>
    </row>
    <row r="135" spans="5:22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1954</v>
      </c>
      <c r="U135" s="3" t="s">
        <v>161</v>
      </c>
      <c r="V135" s="3">
        <v>2</v>
      </c>
    </row>
    <row r="136" spans="5:22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13</v>
      </c>
      <c r="T136" s="3">
        <v>2464</v>
      </c>
      <c r="U136" s="3" t="s">
        <v>162</v>
      </c>
      <c r="V136" s="3">
        <v>2</v>
      </c>
    </row>
    <row r="137" spans="5:22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2761</v>
      </c>
      <c r="U137" s="3" t="s">
        <v>163</v>
      </c>
      <c r="V137" s="3">
        <v>2</v>
      </c>
    </row>
    <row r="138" spans="5:22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2306</v>
      </c>
      <c r="U138" s="3" t="s">
        <v>164</v>
      </c>
      <c r="V138" s="3">
        <v>2</v>
      </c>
    </row>
    <row r="139" spans="5:22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2715</v>
      </c>
      <c r="U139" s="3" t="s">
        <v>165</v>
      </c>
      <c r="V139" s="3">
        <v>2</v>
      </c>
    </row>
    <row r="140" spans="5:22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166</v>
      </c>
      <c r="S140" s="3" t="s">
        <v>13</v>
      </c>
      <c r="T140" s="3">
        <v>2535</v>
      </c>
      <c r="U140" s="3" t="s">
        <v>167</v>
      </c>
      <c r="V140" s="3">
        <v>3</v>
      </c>
    </row>
    <row r="141" spans="5:22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17</v>
      </c>
      <c r="T141" s="3">
        <v>1898</v>
      </c>
      <c r="U141" s="3" t="s">
        <v>168</v>
      </c>
      <c r="V141" s="3">
        <v>3</v>
      </c>
    </row>
    <row r="142" spans="5:22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1922</v>
      </c>
      <c r="U142" s="3" t="s">
        <v>169</v>
      </c>
      <c r="V142" s="3">
        <v>3</v>
      </c>
    </row>
    <row r="143" spans="5:22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13</v>
      </c>
      <c r="T143" s="3">
        <v>2134</v>
      </c>
      <c r="U143" s="3" t="s">
        <v>170</v>
      </c>
      <c r="V143" s="3">
        <v>3</v>
      </c>
    </row>
    <row r="144" spans="5:22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17</v>
      </c>
      <c r="T144" s="3">
        <v>1642</v>
      </c>
      <c r="U144" s="3" t="s">
        <v>171</v>
      </c>
      <c r="V144" s="3">
        <v>3</v>
      </c>
    </row>
    <row r="145" spans="5:22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13</v>
      </c>
      <c r="T145" s="3">
        <v>2408</v>
      </c>
      <c r="U145" s="3" t="s">
        <v>172</v>
      </c>
      <c r="V145" s="3">
        <v>3</v>
      </c>
    </row>
    <row r="146" spans="5:22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173</v>
      </c>
      <c r="T146" s="3">
        <v>1243</v>
      </c>
      <c r="U146" s="3" t="s">
        <v>174</v>
      </c>
      <c r="V146" s="3">
        <v>3</v>
      </c>
    </row>
    <row r="147" spans="5:22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13</v>
      </c>
      <c r="T147" s="3">
        <v>2783</v>
      </c>
      <c r="U147" s="3" t="s">
        <v>175</v>
      </c>
      <c r="V147" s="3">
        <v>3</v>
      </c>
    </row>
    <row r="148" spans="5:22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173</v>
      </c>
      <c r="T148" s="3">
        <v>1295</v>
      </c>
      <c r="U148" s="3" t="s">
        <v>176</v>
      </c>
      <c r="V148" s="3">
        <v>3</v>
      </c>
    </row>
    <row r="149" spans="5:22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</v>
      </c>
      <c r="T149" s="3">
        <v>1942</v>
      </c>
      <c r="U149" s="3" t="s">
        <v>177</v>
      </c>
      <c r="V149" s="3">
        <v>3</v>
      </c>
    </row>
    <row r="150" spans="5:22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13</v>
      </c>
      <c r="T150" s="3">
        <v>2199</v>
      </c>
      <c r="U150" s="3" t="s">
        <v>178</v>
      </c>
      <c r="V150" s="3">
        <v>3</v>
      </c>
    </row>
    <row r="151" spans="5:22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17</v>
      </c>
      <c r="T151" s="3">
        <v>1912</v>
      </c>
      <c r="U151" s="3" t="s">
        <v>179</v>
      </c>
      <c r="V151" s="3">
        <v>3</v>
      </c>
    </row>
    <row r="152" spans="5:22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13</v>
      </c>
      <c r="T152" s="3">
        <v>2758</v>
      </c>
      <c r="U152" s="3" t="s">
        <v>180</v>
      </c>
      <c r="V152" s="3">
        <v>3</v>
      </c>
    </row>
    <row r="153" spans="5:22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17</v>
      </c>
      <c r="T153" s="3">
        <v>1620</v>
      </c>
      <c r="U153" s="3" t="s">
        <v>181</v>
      </c>
      <c r="V153" s="3">
        <v>3</v>
      </c>
    </row>
    <row r="154" spans="5:22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1786</v>
      </c>
      <c r="U154" s="3" t="s">
        <v>182</v>
      </c>
      <c r="V154" s="3">
        <v>3</v>
      </c>
    </row>
    <row r="155" spans="5:22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13</v>
      </c>
      <c r="T155" s="3">
        <v>2921</v>
      </c>
      <c r="U155" s="3" t="s">
        <v>183</v>
      </c>
      <c r="V155" s="3">
        <v>3</v>
      </c>
    </row>
    <row r="156" spans="5:22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17</v>
      </c>
      <c r="T156" s="3">
        <v>1769</v>
      </c>
      <c r="U156" s="3" t="s">
        <v>184</v>
      </c>
      <c r="V156" s="3">
        <v>3</v>
      </c>
    </row>
    <row r="157" spans="5:22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1952</v>
      </c>
      <c r="U157" s="3" t="s">
        <v>185</v>
      </c>
      <c r="V157" s="3">
        <v>3</v>
      </c>
    </row>
    <row r="158" spans="5:22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13</v>
      </c>
      <c r="T158" s="3">
        <v>2328</v>
      </c>
      <c r="U158" s="3" t="s">
        <v>186</v>
      </c>
      <c r="V158" s="3">
        <v>3</v>
      </c>
    </row>
    <row r="159" spans="5:22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17</v>
      </c>
      <c r="T159" s="3">
        <v>1747</v>
      </c>
      <c r="U159" s="3" t="s">
        <v>187</v>
      </c>
      <c r="V159" s="3">
        <v>3</v>
      </c>
    </row>
    <row r="160" spans="5:22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13</v>
      </c>
      <c r="T160" s="3">
        <v>2927</v>
      </c>
      <c r="U160" s="3" t="s">
        <v>188</v>
      </c>
      <c r="V160" s="3">
        <v>3</v>
      </c>
    </row>
    <row r="161" spans="5:22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17</v>
      </c>
      <c r="T161" s="3">
        <v>2063</v>
      </c>
      <c r="U161" s="3" t="s">
        <v>189</v>
      </c>
      <c r="V161" s="3">
        <v>3</v>
      </c>
    </row>
    <row r="162" spans="5:22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13</v>
      </c>
      <c r="T162" s="3">
        <v>2189</v>
      </c>
      <c r="U162" s="3" t="s">
        <v>190</v>
      </c>
      <c r="V162" s="3">
        <v>3</v>
      </c>
    </row>
    <row r="163" spans="5:22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17</v>
      </c>
      <c r="T163" s="3">
        <v>1966</v>
      </c>
      <c r="U163" s="3" t="s">
        <v>191</v>
      </c>
      <c r="V163" s="3">
        <v>3</v>
      </c>
    </row>
    <row r="164" spans="5:22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13</v>
      </c>
      <c r="T164" s="3">
        <v>2104</v>
      </c>
      <c r="U164" s="3" t="s">
        <v>192</v>
      </c>
      <c r="V164" s="3">
        <v>3</v>
      </c>
    </row>
    <row r="165" spans="5:22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2652</v>
      </c>
      <c r="U165" s="3" t="s">
        <v>193</v>
      </c>
      <c r="V165" s="3">
        <v>3</v>
      </c>
    </row>
    <row r="166" spans="5:22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17</v>
      </c>
      <c r="T166" s="3">
        <v>1733</v>
      </c>
      <c r="U166" s="3" t="s">
        <v>194</v>
      </c>
      <c r="V166" s="3">
        <v>3</v>
      </c>
    </row>
    <row r="167" spans="5:22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1926</v>
      </c>
      <c r="U167" s="3" t="s">
        <v>195</v>
      </c>
      <c r="V167" s="3">
        <v>3</v>
      </c>
    </row>
    <row r="168" spans="5:22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13</v>
      </c>
      <c r="T168" s="3">
        <v>2224</v>
      </c>
      <c r="U168" s="3" t="s">
        <v>196</v>
      </c>
      <c r="V168" s="3">
        <v>3</v>
      </c>
    </row>
    <row r="169" spans="5:22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93</v>
      </c>
      <c r="T169" s="3">
        <v>3134</v>
      </c>
      <c r="U169" s="3" t="s">
        <v>197</v>
      </c>
      <c r="V169" s="3">
        <v>3</v>
      </c>
    </row>
    <row r="170" spans="5:22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17</v>
      </c>
      <c r="T170" s="3">
        <v>1450</v>
      </c>
      <c r="U170" s="3" t="s">
        <v>198</v>
      </c>
      <c r="V170" s="3">
        <v>3</v>
      </c>
    </row>
    <row r="171" spans="5:22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1582</v>
      </c>
      <c r="U171" s="3" t="s">
        <v>199</v>
      </c>
      <c r="V171" s="3">
        <v>3</v>
      </c>
    </row>
    <row r="172" spans="5:22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13</v>
      </c>
      <c r="T172" s="3">
        <v>2427</v>
      </c>
      <c r="U172" s="3" t="s">
        <v>200</v>
      </c>
      <c r="V172" s="3">
        <v>3</v>
      </c>
    </row>
    <row r="173" spans="5:22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2129</v>
      </c>
      <c r="U173" s="3" t="s">
        <v>201</v>
      </c>
      <c r="V173" s="3">
        <v>3</v>
      </c>
    </row>
    <row r="174" spans="5:22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173</v>
      </c>
      <c r="T174" s="3">
        <v>1085</v>
      </c>
      <c r="U174" s="3" t="s">
        <v>202</v>
      </c>
      <c r="V174" s="3">
        <v>3</v>
      </c>
    </row>
    <row r="175" spans="5:22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</v>
      </c>
      <c r="T175" s="3">
        <v>1811</v>
      </c>
      <c r="U175" s="3" t="s">
        <v>203</v>
      </c>
      <c r="V175" s="3">
        <v>3</v>
      </c>
    </row>
    <row r="176" spans="5:22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1571</v>
      </c>
      <c r="U176" s="3" t="s">
        <v>204</v>
      </c>
      <c r="V176" s="3">
        <v>3</v>
      </c>
    </row>
    <row r="177" spans="5:22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1832</v>
      </c>
      <c r="U177" s="3" t="s">
        <v>205</v>
      </c>
      <c r="V177" s="3">
        <v>3</v>
      </c>
    </row>
    <row r="178" spans="5:22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1637</v>
      </c>
      <c r="U178" s="3" t="s">
        <v>206</v>
      </c>
      <c r="V178" s="3">
        <v>3</v>
      </c>
    </row>
    <row r="179" spans="5:22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1814</v>
      </c>
      <c r="U179" s="3" t="s">
        <v>207</v>
      </c>
      <c r="V179" s="3">
        <v>3</v>
      </c>
    </row>
    <row r="180" spans="5:22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173</v>
      </c>
      <c r="T180" s="3">
        <v>1240</v>
      </c>
      <c r="U180" s="3" t="s">
        <v>208</v>
      </c>
      <c r="V180" s="3">
        <v>3</v>
      </c>
    </row>
    <row r="181" spans="5:22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</v>
      </c>
      <c r="T181" s="3">
        <v>1693</v>
      </c>
      <c r="U181" s="3" t="s">
        <v>209</v>
      </c>
      <c r="V181" s="3">
        <v>3</v>
      </c>
    </row>
    <row r="182" spans="5:22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1818</v>
      </c>
      <c r="U182" s="3" t="s">
        <v>210</v>
      </c>
      <c r="V182" s="3">
        <v>3</v>
      </c>
    </row>
    <row r="183" spans="5:22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1659</v>
      </c>
      <c r="U183" s="3" t="s">
        <v>211</v>
      </c>
      <c r="V183" s="3">
        <v>3</v>
      </c>
    </row>
    <row r="184" spans="5:22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1935</v>
      </c>
      <c r="U184" s="3" t="s">
        <v>212</v>
      </c>
      <c r="V184" s="3">
        <v>3</v>
      </c>
    </row>
    <row r="185" spans="5:22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1886</v>
      </c>
      <c r="U185" s="3" t="s">
        <v>213</v>
      </c>
      <c r="V185" s="3">
        <v>3</v>
      </c>
    </row>
    <row r="186" spans="5:22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1982</v>
      </c>
      <c r="U186" s="3" t="s">
        <v>214</v>
      </c>
      <c r="V186" s="3">
        <v>3</v>
      </c>
    </row>
    <row r="187" spans="5:22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13</v>
      </c>
      <c r="T187" s="3">
        <v>2229</v>
      </c>
      <c r="U187" s="3" t="s">
        <v>215</v>
      </c>
      <c r="V187" s="3">
        <v>3</v>
      </c>
    </row>
    <row r="188" spans="5:22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2547</v>
      </c>
      <c r="U188" s="3" t="s">
        <v>216</v>
      </c>
      <c r="V188" s="3">
        <v>3</v>
      </c>
    </row>
    <row r="189" spans="5:22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17</v>
      </c>
      <c r="T189" s="3">
        <v>1801</v>
      </c>
      <c r="U189" s="3" t="s">
        <v>217</v>
      </c>
      <c r="V189" s="3">
        <v>3</v>
      </c>
    </row>
    <row r="190" spans="5:22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1561</v>
      </c>
      <c r="U190" s="3" t="s">
        <v>218</v>
      </c>
      <c r="V190" s="3">
        <v>3</v>
      </c>
    </row>
    <row r="191" spans="5:22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13</v>
      </c>
      <c r="T191" s="3">
        <v>2788</v>
      </c>
      <c r="U191" s="3" t="s">
        <v>219</v>
      </c>
      <c r="V191" s="3">
        <v>3</v>
      </c>
    </row>
    <row r="192" spans="5:22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17</v>
      </c>
      <c r="T192" s="3">
        <v>1791</v>
      </c>
      <c r="U192" s="3" t="s">
        <v>220</v>
      </c>
      <c r="V192" s="3">
        <v>3</v>
      </c>
    </row>
    <row r="193" spans="5:22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173</v>
      </c>
      <c r="T193" s="3">
        <v>1295</v>
      </c>
      <c r="U193" s="3" t="s">
        <v>221</v>
      </c>
      <c r="V193" s="3">
        <v>3</v>
      </c>
    </row>
    <row r="194" spans="5:22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</v>
      </c>
      <c r="T194" s="3">
        <v>1532</v>
      </c>
      <c r="U194" s="3" t="s">
        <v>222</v>
      </c>
      <c r="V194" s="3">
        <v>3</v>
      </c>
    </row>
    <row r="195" spans="5:22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1575</v>
      </c>
      <c r="U195" s="3" t="s">
        <v>223</v>
      </c>
      <c r="V195" s="3">
        <v>3</v>
      </c>
    </row>
    <row r="196" spans="5:22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13</v>
      </c>
      <c r="T196" s="3">
        <v>2260</v>
      </c>
      <c r="U196" s="3" t="s">
        <v>224</v>
      </c>
      <c r="V196" s="3">
        <v>3</v>
      </c>
    </row>
    <row r="197" spans="5:22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17</v>
      </c>
      <c r="T197" s="3">
        <v>1769</v>
      </c>
      <c r="U197" s="3" t="s">
        <v>225</v>
      </c>
      <c r="V197" s="3">
        <v>3</v>
      </c>
    </row>
    <row r="198" spans="5:22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2075</v>
      </c>
      <c r="U198" s="3" t="s">
        <v>226</v>
      </c>
      <c r="V198" s="3">
        <v>3</v>
      </c>
    </row>
    <row r="199" spans="5:22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1936</v>
      </c>
      <c r="U199" s="3" t="s">
        <v>227</v>
      </c>
      <c r="V199" s="3">
        <v>3</v>
      </c>
    </row>
    <row r="200" spans="5:22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2013</v>
      </c>
      <c r="U200" s="3" t="s">
        <v>228</v>
      </c>
      <c r="V200" s="3">
        <v>3</v>
      </c>
    </row>
    <row r="201" spans="5:22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1865</v>
      </c>
      <c r="U201" s="3" t="s">
        <v>229</v>
      </c>
      <c r="V201" s="3">
        <v>3</v>
      </c>
    </row>
    <row r="202" spans="5:22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1919</v>
      </c>
      <c r="U202" s="3" t="s">
        <v>230</v>
      </c>
      <c r="V202" s="3">
        <v>3</v>
      </c>
    </row>
    <row r="203" spans="5:22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1649</v>
      </c>
      <c r="U203" s="3" t="s">
        <v>231</v>
      </c>
      <c r="V203" s="3">
        <v>3</v>
      </c>
    </row>
    <row r="204" spans="5:22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1641</v>
      </c>
      <c r="U204" s="3" t="s">
        <v>232</v>
      </c>
      <c r="V204" s="3">
        <v>3</v>
      </c>
    </row>
    <row r="205" spans="5:22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2009</v>
      </c>
      <c r="U205" s="3" t="s">
        <v>233</v>
      </c>
      <c r="V205" s="3">
        <v>3</v>
      </c>
    </row>
    <row r="206" spans="5:22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13</v>
      </c>
      <c r="T206" s="3">
        <v>2222</v>
      </c>
      <c r="U206" s="3" t="s">
        <v>234</v>
      </c>
      <c r="V206" s="3">
        <v>3</v>
      </c>
    </row>
    <row r="207" spans="5:22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2805</v>
      </c>
      <c r="U207" s="3" t="s">
        <v>235</v>
      </c>
      <c r="V207" s="3">
        <v>3</v>
      </c>
    </row>
    <row r="208" spans="5:22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17</v>
      </c>
      <c r="T208" s="3">
        <v>1754</v>
      </c>
      <c r="U208" s="3" t="s">
        <v>236</v>
      </c>
      <c r="V208" s="3">
        <v>3</v>
      </c>
    </row>
    <row r="209" spans="5:22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1789</v>
      </c>
      <c r="U209" s="3" t="s">
        <v>237</v>
      </c>
      <c r="V209" s="3">
        <v>3</v>
      </c>
    </row>
    <row r="210" spans="5:22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1669</v>
      </c>
      <c r="U210" s="3" t="s">
        <v>238</v>
      </c>
      <c r="V210" s="3">
        <v>3</v>
      </c>
    </row>
    <row r="211" spans="5:22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13</v>
      </c>
      <c r="T211" s="3">
        <v>2224</v>
      </c>
      <c r="U211" s="3" t="s">
        <v>239</v>
      </c>
      <c r="V211" s="3">
        <v>3</v>
      </c>
    </row>
    <row r="212" spans="5:22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17</v>
      </c>
      <c r="T212" s="3">
        <v>1903</v>
      </c>
      <c r="U212" s="3" t="s">
        <v>240</v>
      </c>
      <c r="V212" s="3">
        <v>3</v>
      </c>
    </row>
    <row r="213" spans="5:22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1831</v>
      </c>
      <c r="U213" s="3" t="s">
        <v>241</v>
      </c>
      <c r="V213" s="3">
        <v>3</v>
      </c>
    </row>
    <row r="214" spans="5:22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1823</v>
      </c>
      <c r="U214" s="3" t="s">
        <v>242</v>
      </c>
      <c r="V214" s="3">
        <v>3</v>
      </c>
    </row>
    <row r="215" spans="5:22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13</v>
      </c>
      <c r="T215" s="3">
        <v>2161</v>
      </c>
      <c r="U215" s="3" t="s">
        <v>243</v>
      </c>
      <c r="V215" s="3">
        <v>3</v>
      </c>
    </row>
    <row r="216" spans="5:22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17</v>
      </c>
      <c r="T216" s="3">
        <v>2018</v>
      </c>
      <c r="U216" s="3" t="s">
        <v>244</v>
      </c>
      <c r="V216" s="3">
        <v>3</v>
      </c>
    </row>
    <row r="217" spans="5:22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173</v>
      </c>
      <c r="T217" s="3">
        <v>1255</v>
      </c>
      <c r="U217" s="3" t="s">
        <v>4</v>
      </c>
      <c r="V217" s="3">
        <v>3</v>
      </c>
    </row>
    <row r="218" spans="5:22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13</v>
      </c>
      <c r="T218" s="3">
        <v>2344</v>
      </c>
      <c r="U218" s="3" t="s">
        <v>245</v>
      </c>
      <c r="V218" s="3">
        <v>3</v>
      </c>
    </row>
    <row r="219" spans="5:22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2141</v>
      </c>
      <c r="U219" s="3" t="s">
        <v>246</v>
      </c>
      <c r="V219" s="3">
        <v>3</v>
      </c>
    </row>
    <row r="220" spans="5:22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17</v>
      </c>
      <c r="T220" s="3">
        <v>2012</v>
      </c>
      <c r="U220" s="3" t="s">
        <v>247</v>
      </c>
      <c r="V220" s="3">
        <v>3</v>
      </c>
    </row>
    <row r="221" spans="5:22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13</v>
      </c>
      <c r="T221" s="3">
        <v>2440</v>
      </c>
      <c r="U221" s="3" t="s">
        <v>248</v>
      </c>
      <c r="V221" s="3">
        <v>3</v>
      </c>
    </row>
    <row r="222" spans="5:22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2280</v>
      </c>
      <c r="U222" s="3" t="s">
        <v>249</v>
      </c>
      <c r="V222" s="3">
        <v>3</v>
      </c>
    </row>
    <row r="223" spans="5:22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2121</v>
      </c>
      <c r="U223" s="3" t="s">
        <v>250</v>
      </c>
      <c r="V223" s="3">
        <v>3</v>
      </c>
    </row>
    <row r="224" spans="5:22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17</v>
      </c>
      <c r="T224" s="3">
        <v>1536</v>
      </c>
      <c r="U224" s="3" t="s">
        <v>251</v>
      </c>
      <c r="V224" s="3">
        <v>3</v>
      </c>
    </row>
    <row r="225" spans="5:22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1828</v>
      </c>
      <c r="U225" s="3" t="s">
        <v>252</v>
      </c>
      <c r="V225" s="3">
        <v>3</v>
      </c>
    </row>
    <row r="226" spans="5:22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1599</v>
      </c>
      <c r="U226" s="3" t="s">
        <v>253</v>
      </c>
      <c r="V226" s="3">
        <v>3</v>
      </c>
    </row>
    <row r="227" spans="5:22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1908</v>
      </c>
      <c r="U227" s="3" t="s">
        <v>254</v>
      </c>
      <c r="V227" s="3">
        <v>3</v>
      </c>
    </row>
    <row r="228" spans="5:22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13</v>
      </c>
      <c r="T228" s="3">
        <v>2761</v>
      </c>
      <c r="U228" s="3" t="s">
        <v>255</v>
      </c>
      <c r="V228" s="3">
        <v>3</v>
      </c>
    </row>
    <row r="229" spans="5:22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2640</v>
      </c>
      <c r="U229" s="3" t="s">
        <v>256</v>
      </c>
      <c r="V229" s="3">
        <v>3</v>
      </c>
    </row>
    <row r="230" spans="5:22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2958</v>
      </c>
      <c r="U230" s="3" t="s">
        <v>257</v>
      </c>
      <c r="V230" s="3">
        <v>3</v>
      </c>
    </row>
    <row r="231" spans="5:22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2399</v>
      </c>
      <c r="U231" s="3" t="s">
        <v>258</v>
      </c>
      <c r="V231" s="3">
        <v>3</v>
      </c>
    </row>
    <row r="232" spans="5:22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2548</v>
      </c>
      <c r="U232" s="3" t="s">
        <v>259</v>
      </c>
      <c r="V232" s="3">
        <v>3</v>
      </c>
    </row>
    <row r="233" spans="5:22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2325</v>
      </c>
      <c r="U233" s="3" t="s">
        <v>260</v>
      </c>
      <c r="V233" s="3">
        <v>3</v>
      </c>
    </row>
    <row r="234" spans="5:22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2203</v>
      </c>
      <c r="U234" s="3" t="s">
        <v>261</v>
      </c>
      <c r="V234" s="3">
        <v>3</v>
      </c>
    </row>
    <row r="235" spans="5:22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2430</v>
      </c>
      <c r="U235" s="3" t="s">
        <v>262</v>
      </c>
      <c r="V235" s="3">
        <v>3</v>
      </c>
    </row>
    <row r="236" spans="5:22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17</v>
      </c>
      <c r="T236" s="3">
        <v>1415</v>
      </c>
      <c r="U236" s="3" t="s">
        <v>263</v>
      </c>
      <c r="V236" s="3">
        <v>3</v>
      </c>
    </row>
    <row r="237" spans="5:22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13</v>
      </c>
      <c r="T237" s="3">
        <v>2287</v>
      </c>
      <c r="U237" s="3" t="s">
        <v>264</v>
      </c>
      <c r="V237" s="3">
        <v>3</v>
      </c>
    </row>
    <row r="238" spans="5:22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17</v>
      </c>
      <c r="T238" s="3">
        <v>1751</v>
      </c>
      <c r="U238" s="3" t="s">
        <v>265</v>
      </c>
      <c r="V238" s="3">
        <v>3</v>
      </c>
    </row>
    <row r="239" spans="5:22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13</v>
      </c>
      <c r="T239" s="3">
        <v>2114</v>
      </c>
      <c r="U239" s="3" t="s">
        <v>266</v>
      </c>
      <c r="V239" s="3">
        <v>3</v>
      </c>
    </row>
    <row r="240" spans="5:22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17</v>
      </c>
      <c r="T240" s="3">
        <v>1908</v>
      </c>
      <c r="U240" s="3" t="s">
        <v>267</v>
      </c>
      <c r="V240" s="3">
        <v>3</v>
      </c>
    </row>
    <row r="241" spans="5:22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2091</v>
      </c>
      <c r="U241" s="3" t="s">
        <v>268</v>
      </c>
      <c r="V241" s="3">
        <v>3</v>
      </c>
    </row>
    <row r="242" spans="5:22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13</v>
      </c>
      <c r="T242" s="3">
        <v>2484</v>
      </c>
      <c r="U242" s="3" t="s">
        <v>269</v>
      </c>
      <c r="V242" s="3">
        <v>3</v>
      </c>
    </row>
    <row r="243" spans="5:22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2488</v>
      </c>
      <c r="U243" s="3" t="s">
        <v>270</v>
      </c>
      <c r="V243" s="3">
        <v>3</v>
      </c>
    </row>
    <row r="244" spans="5:22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17</v>
      </c>
      <c r="T244" s="3">
        <v>1928</v>
      </c>
      <c r="U244" s="3" t="s">
        <v>271</v>
      </c>
      <c r="V244" s="3">
        <v>3</v>
      </c>
    </row>
    <row r="245" spans="5:22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13</v>
      </c>
      <c r="T245" s="3">
        <v>2209</v>
      </c>
      <c r="U245" s="3" t="s">
        <v>272</v>
      </c>
      <c r="V245" s="3">
        <v>3</v>
      </c>
    </row>
    <row r="246" spans="5:22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173</v>
      </c>
      <c r="T246" s="3">
        <v>1264</v>
      </c>
      <c r="U246" s="3" t="s">
        <v>273</v>
      </c>
      <c r="V246" s="3">
        <v>3</v>
      </c>
    </row>
    <row r="247" spans="5:22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13</v>
      </c>
      <c r="T247" s="3">
        <v>2787</v>
      </c>
      <c r="U247" s="3" t="s">
        <v>274</v>
      </c>
      <c r="V247" s="3">
        <v>3</v>
      </c>
    </row>
    <row r="248" spans="5:22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2331</v>
      </c>
      <c r="U248" s="3" t="s">
        <v>275</v>
      </c>
      <c r="V248" s="3">
        <v>3</v>
      </c>
    </row>
    <row r="249" spans="5:22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17</v>
      </c>
      <c r="T249" s="3">
        <v>2034</v>
      </c>
      <c r="U249" s="3" t="s">
        <v>276</v>
      </c>
      <c r="V249" s="3">
        <v>3</v>
      </c>
    </row>
    <row r="250" spans="5:22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1580</v>
      </c>
      <c r="U250" s="3" t="s">
        <v>277</v>
      </c>
      <c r="V250" s="3">
        <v>3</v>
      </c>
    </row>
    <row r="251" spans="5:22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2070</v>
      </c>
      <c r="U251" s="3" t="s">
        <v>278</v>
      </c>
      <c r="V251" s="3">
        <v>3</v>
      </c>
    </row>
    <row r="252" spans="5:22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1773</v>
      </c>
      <c r="U252" s="3" t="s">
        <v>279</v>
      </c>
      <c r="V252" s="3">
        <v>3</v>
      </c>
    </row>
    <row r="253" spans="5:22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9" t="s">
        <v>280</v>
      </c>
      <c r="U253" s="3" t="s">
        <v>281</v>
      </c>
      <c r="V253" s="3">
        <v>3</v>
      </c>
    </row>
    <row r="254" spans="5:22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13</v>
      </c>
      <c r="T254" s="3">
        <v>2705</v>
      </c>
      <c r="U254" s="3" t="s">
        <v>282</v>
      </c>
      <c r="V254" s="3">
        <v>3</v>
      </c>
    </row>
    <row r="255" spans="5:22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2920</v>
      </c>
      <c r="U255" s="3" t="s">
        <v>283</v>
      </c>
      <c r="V255" s="3">
        <v>3</v>
      </c>
    </row>
    <row r="256" spans="5:22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17</v>
      </c>
      <c r="T256" s="3">
        <v>1715</v>
      </c>
      <c r="U256" s="3" t="s">
        <v>284</v>
      </c>
      <c r="V256" s="3">
        <v>3</v>
      </c>
    </row>
    <row r="257" spans="5:22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1544</v>
      </c>
      <c r="U257" s="3" t="s">
        <v>285</v>
      </c>
      <c r="V257" s="3">
        <v>3</v>
      </c>
    </row>
    <row r="258" spans="5:22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1891</v>
      </c>
      <c r="U258" s="3" t="s">
        <v>286</v>
      </c>
      <c r="V258" s="3">
        <v>3</v>
      </c>
    </row>
    <row r="259" spans="5:22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13</v>
      </c>
      <c r="T259" s="3">
        <v>2855</v>
      </c>
      <c r="U259" s="3" t="s">
        <v>287</v>
      </c>
      <c r="V259" s="3">
        <v>3</v>
      </c>
    </row>
    <row r="260" spans="5:22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17</v>
      </c>
      <c r="T260" s="3">
        <v>1893</v>
      </c>
      <c r="U260" s="3" t="s">
        <v>288</v>
      </c>
      <c r="V260" s="3">
        <v>3</v>
      </c>
    </row>
    <row r="261" spans="5:22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289</v>
      </c>
      <c r="S261" s="3" t="s">
        <v>173</v>
      </c>
      <c r="T261" s="3">
        <v>1374</v>
      </c>
      <c r="U261" s="3" t="s">
        <v>290</v>
      </c>
      <c r="V261" s="3">
        <v>4</v>
      </c>
    </row>
    <row r="262" spans="5:22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13</v>
      </c>
      <c r="T262" s="3">
        <v>2108</v>
      </c>
      <c r="U262" s="3" t="s">
        <v>291</v>
      </c>
      <c r="V262" s="3">
        <v>4</v>
      </c>
    </row>
    <row r="263" spans="5:22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2265</v>
      </c>
      <c r="U263" s="3" t="s">
        <v>292</v>
      </c>
      <c r="V263" s="3">
        <v>4</v>
      </c>
    </row>
    <row r="264" spans="5:22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173</v>
      </c>
      <c r="T264" s="3">
        <v>1313</v>
      </c>
      <c r="U264" s="3" t="s">
        <v>293</v>
      </c>
      <c r="V264" s="3">
        <v>4</v>
      </c>
    </row>
    <row r="265" spans="5:22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1216</v>
      </c>
      <c r="U265" s="3" t="s">
        <v>294</v>
      </c>
      <c r="V265" s="3">
        <v>4</v>
      </c>
    </row>
    <row r="266" spans="5:22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</v>
      </c>
      <c r="T266" s="3">
        <v>1781</v>
      </c>
      <c r="U266" s="3" t="s">
        <v>295</v>
      </c>
      <c r="V266" s="3">
        <v>4</v>
      </c>
    </row>
    <row r="267" spans="5:22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173</v>
      </c>
      <c r="T267" s="3">
        <v>1089</v>
      </c>
      <c r="U267" s="3" t="s">
        <v>296</v>
      </c>
      <c r="V267" s="3">
        <v>4</v>
      </c>
    </row>
    <row r="268" spans="5:22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967</v>
      </c>
      <c r="U268" s="3" t="s">
        <v>297</v>
      </c>
      <c r="V268" s="3">
        <v>4</v>
      </c>
    </row>
    <row r="269" spans="5:22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938</v>
      </c>
      <c r="U269" s="3" t="s">
        <v>298</v>
      </c>
      <c r="V269" s="3">
        <v>4</v>
      </c>
    </row>
    <row r="270" spans="5:22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1387</v>
      </c>
      <c r="U270" s="3" t="s">
        <v>299</v>
      </c>
      <c r="V270" s="3">
        <v>4</v>
      </c>
    </row>
    <row r="271" spans="5:22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1220</v>
      </c>
      <c r="U271" s="3" t="s">
        <v>300</v>
      </c>
      <c r="V271" s="3">
        <v>4</v>
      </c>
    </row>
    <row r="272" spans="5:22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</v>
      </c>
      <c r="T272" s="3">
        <v>1856</v>
      </c>
      <c r="U272" s="3" t="s">
        <v>301</v>
      </c>
      <c r="V272" s="3">
        <v>4</v>
      </c>
    </row>
    <row r="273" spans="5:22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1733</v>
      </c>
      <c r="U273" s="3" t="s">
        <v>302</v>
      </c>
      <c r="V273" s="3">
        <v>4</v>
      </c>
    </row>
    <row r="274" spans="5:22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173</v>
      </c>
      <c r="T274" s="3">
        <v>1334</v>
      </c>
      <c r="U274" s="3" t="s">
        <v>303</v>
      </c>
      <c r="V274" s="3">
        <v>4</v>
      </c>
    </row>
    <row r="275" spans="5:22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1319</v>
      </c>
      <c r="U275" s="3" t="s">
        <v>304</v>
      </c>
      <c r="V275" s="3">
        <v>4</v>
      </c>
    </row>
    <row r="276" spans="5:22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</v>
      </c>
      <c r="T276" s="3">
        <v>1828</v>
      </c>
      <c r="U276" s="3" t="s">
        <v>305</v>
      </c>
      <c r="V276" s="3">
        <v>4</v>
      </c>
    </row>
    <row r="277" spans="5:22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173</v>
      </c>
      <c r="T277" s="3">
        <v>1165</v>
      </c>
      <c r="U277" s="3" t="s">
        <v>306</v>
      </c>
      <c r="V277" s="3">
        <v>4</v>
      </c>
    </row>
    <row r="278" spans="5:22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1092</v>
      </c>
      <c r="U278" s="3" t="s">
        <v>307</v>
      </c>
      <c r="V278" s="3">
        <v>4</v>
      </c>
    </row>
    <row r="279" spans="5:22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1352</v>
      </c>
      <c r="U279" s="3" t="s">
        <v>308</v>
      </c>
      <c r="V279" s="3">
        <v>4</v>
      </c>
    </row>
    <row r="280" spans="5:22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</v>
      </c>
      <c r="T280" s="3">
        <v>1453</v>
      </c>
      <c r="U280" s="3" t="s">
        <v>309</v>
      </c>
      <c r="V280" s="3">
        <v>4</v>
      </c>
    </row>
    <row r="281" spans="5:22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13</v>
      </c>
      <c r="T281" s="3">
        <v>2426</v>
      </c>
      <c r="U281" s="3" t="s">
        <v>310</v>
      </c>
      <c r="V281" s="3">
        <v>4</v>
      </c>
    </row>
    <row r="282" spans="5:22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17</v>
      </c>
      <c r="T282" s="3">
        <v>1602</v>
      </c>
      <c r="U282" s="3" t="s">
        <v>311</v>
      </c>
      <c r="V282" s="3">
        <v>4</v>
      </c>
    </row>
    <row r="283" spans="5:22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1766</v>
      </c>
      <c r="U283" s="3" t="s">
        <v>312</v>
      </c>
      <c r="V283" s="3">
        <v>4</v>
      </c>
    </row>
    <row r="284" spans="5:22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173</v>
      </c>
      <c r="T284" s="3">
        <v>1171</v>
      </c>
      <c r="U284" s="3" t="s">
        <v>313</v>
      </c>
      <c r="V284" s="3">
        <v>4</v>
      </c>
    </row>
    <row r="285" spans="5:22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1254</v>
      </c>
      <c r="U285" s="3" t="s">
        <v>314</v>
      </c>
      <c r="V285" s="3">
        <v>4</v>
      </c>
    </row>
    <row r="286" spans="5:22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1315</v>
      </c>
      <c r="U286" s="3" t="s">
        <v>315</v>
      </c>
      <c r="V286" s="3">
        <v>4</v>
      </c>
    </row>
    <row r="287" spans="5:22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</v>
      </c>
      <c r="T287" s="3">
        <v>1547</v>
      </c>
      <c r="U287" s="3" t="s">
        <v>316</v>
      </c>
      <c r="V287" s="3">
        <v>4</v>
      </c>
    </row>
    <row r="288" spans="5:22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1661</v>
      </c>
      <c r="U288" s="3" t="s">
        <v>317</v>
      </c>
      <c r="V288" s="3">
        <v>4</v>
      </c>
    </row>
    <row r="289" spans="5:22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1865</v>
      </c>
      <c r="U289" s="3" t="s">
        <v>318</v>
      </c>
      <c r="V289" s="3">
        <v>4</v>
      </c>
    </row>
    <row r="290" spans="5:22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173</v>
      </c>
      <c r="T290" s="3">
        <v>1175</v>
      </c>
      <c r="U290" s="3" t="s">
        <v>319</v>
      </c>
      <c r="V290" s="3">
        <v>4</v>
      </c>
    </row>
    <row r="291" spans="5:22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1017</v>
      </c>
      <c r="U291" s="3" t="s">
        <v>320</v>
      </c>
      <c r="V291" s="3">
        <v>4</v>
      </c>
    </row>
    <row r="292" spans="5:22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996</v>
      </c>
      <c r="U292" s="3" t="s">
        <v>321</v>
      </c>
      <c r="V292" s="3">
        <v>4</v>
      </c>
    </row>
    <row r="293" spans="5:22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1107</v>
      </c>
      <c r="U293" s="3" t="s">
        <v>322</v>
      </c>
      <c r="V293" s="3">
        <v>4</v>
      </c>
    </row>
    <row r="294" spans="5:22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323</v>
      </c>
      <c r="S294" s="3" t="s">
        <v>13</v>
      </c>
      <c r="T294" s="3">
        <v>2839</v>
      </c>
      <c r="U294" s="3" t="s">
        <v>324</v>
      </c>
      <c r="V294" s="3">
        <v>3</v>
      </c>
    </row>
    <row r="295" spans="5:22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2519</v>
      </c>
      <c r="U295" s="3" t="s">
        <v>325</v>
      </c>
      <c r="V295" s="3">
        <v>3</v>
      </c>
    </row>
    <row r="296" spans="5:22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2102</v>
      </c>
      <c r="U296" s="3" t="s">
        <v>326</v>
      </c>
      <c r="V296" s="3">
        <v>3</v>
      </c>
    </row>
    <row r="297" spans="5:22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17</v>
      </c>
      <c r="T297" s="3">
        <v>1965</v>
      </c>
      <c r="U297" s="3" t="s">
        <v>327</v>
      </c>
      <c r="V297" s="3">
        <v>3</v>
      </c>
    </row>
    <row r="298" spans="5:22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173</v>
      </c>
      <c r="T298" s="3">
        <v>1330</v>
      </c>
      <c r="U298" s="3" t="s">
        <v>328</v>
      </c>
      <c r="V298" s="3">
        <v>3</v>
      </c>
    </row>
    <row r="299" spans="5:22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</v>
      </c>
      <c r="T299" s="3">
        <v>1911</v>
      </c>
      <c r="U299" s="3" t="s">
        <v>329</v>
      </c>
      <c r="V299" s="3">
        <v>3</v>
      </c>
    </row>
    <row r="300" spans="5:22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173</v>
      </c>
      <c r="T300" s="3">
        <v>1286</v>
      </c>
      <c r="U300" s="3" t="s">
        <v>330</v>
      </c>
      <c r="V300" s="3">
        <v>3</v>
      </c>
    </row>
    <row r="301" spans="5:22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</v>
      </c>
      <c r="T301" s="3">
        <v>1602</v>
      </c>
      <c r="U301" s="3" t="s">
        <v>331</v>
      </c>
      <c r="V301" s="3">
        <v>3</v>
      </c>
    </row>
    <row r="302" spans="5:22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1860</v>
      </c>
      <c r="U302" s="3" t="s">
        <v>332</v>
      </c>
      <c r="V302" s="3">
        <v>3</v>
      </c>
    </row>
    <row r="303" spans="5:22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13</v>
      </c>
      <c r="T303" s="3">
        <v>2123</v>
      </c>
      <c r="U303" s="3" t="s">
        <v>333</v>
      </c>
      <c r="V303" s="3">
        <v>3</v>
      </c>
    </row>
    <row r="304" spans="5:22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2127</v>
      </c>
      <c r="U304" s="3" t="s">
        <v>334</v>
      </c>
      <c r="V304" s="3">
        <v>3</v>
      </c>
    </row>
    <row r="305" spans="5:22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17</v>
      </c>
      <c r="T305" s="3">
        <v>1469</v>
      </c>
      <c r="U305" s="3" t="s">
        <v>335</v>
      </c>
      <c r="V305" s="3">
        <v>3</v>
      </c>
    </row>
    <row r="306" spans="5:22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9" t="s">
        <v>336</v>
      </c>
      <c r="U306" s="3" t="s">
        <v>337</v>
      </c>
      <c r="V306" s="3">
        <v>3</v>
      </c>
    </row>
    <row r="307" spans="5:22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3">
        <v>1942</v>
      </c>
      <c r="U307" s="3" t="s">
        <v>338</v>
      </c>
      <c r="V307" s="3">
        <v>3</v>
      </c>
    </row>
    <row r="308" spans="5:22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13</v>
      </c>
      <c r="T308" s="3">
        <v>2138</v>
      </c>
      <c r="U308" s="3" t="s">
        <v>339</v>
      </c>
      <c r="V308" s="3">
        <v>3</v>
      </c>
    </row>
    <row r="309" spans="5:22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2374</v>
      </c>
      <c r="U309" s="3" t="s">
        <v>340</v>
      </c>
      <c r="V309" s="3">
        <v>3</v>
      </c>
    </row>
    <row r="310" spans="5:22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17</v>
      </c>
      <c r="T310" s="3">
        <v>1855</v>
      </c>
      <c r="U310" s="3" t="s">
        <v>341</v>
      </c>
      <c r="V310" s="3">
        <v>3</v>
      </c>
    </row>
    <row r="311" spans="5:22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1778</v>
      </c>
      <c r="U311" s="3" t="s">
        <v>342</v>
      </c>
      <c r="V311" s="3">
        <v>3</v>
      </c>
    </row>
    <row r="312" spans="5:22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173</v>
      </c>
      <c r="T312" s="3">
        <v>1164</v>
      </c>
      <c r="U312" s="3" t="s">
        <v>343</v>
      </c>
      <c r="V312" s="3">
        <v>3</v>
      </c>
    </row>
    <row r="313" spans="5:22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</v>
      </c>
      <c r="T313" s="3">
        <v>2080</v>
      </c>
      <c r="U313" s="3" t="s">
        <v>344</v>
      </c>
      <c r="V313" s="3">
        <v>3</v>
      </c>
    </row>
    <row r="314" spans="5:22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1698</v>
      </c>
      <c r="U314" s="3" t="s">
        <v>345</v>
      </c>
      <c r="V314" s="3">
        <v>3</v>
      </c>
    </row>
    <row r="315" spans="5:22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1831</v>
      </c>
      <c r="U315" s="3" t="s">
        <v>346</v>
      </c>
      <c r="V315" s="3">
        <v>3</v>
      </c>
    </row>
    <row r="316" spans="5:22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1585</v>
      </c>
      <c r="U316" s="3" t="s">
        <v>347</v>
      </c>
      <c r="V316" s="3">
        <v>3</v>
      </c>
    </row>
    <row r="317" spans="5:22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1775</v>
      </c>
      <c r="U317" s="3" t="s">
        <v>348</v>
      </c>
      <c r="V317" s="3">
        <v>3</v>
      </c>
    </row>
    <row r="318" spans="5:22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173</v>
      </c>
      <c r="T318" s="3">
        <v>1324</v>
      </c>
      <c r="U318" s="3" t="s">
        <v>349</v>
      </c>
      <c r="V318" s="3">
        <v>3</v>
      </c>
    </row>
    <row r="319" spans="5:22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</v>
      </c>
      <c r="T319" s="3">
        <v>1527</v>
      </c>
      <c r="U319" s="3" t="s">
        <v>350</v>
      </c>
      <c r="V319" s="3">
        <v>3</v>
      </c>
    </row>
    <row r="320" spans="5:22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1425</v>
      </c>
      <c r="U320" s="3" t="s">
        <v>351</v>
      </c>
      <c r="V320" s="3">
        <v>3</v>
      </c>
    </row>
    <row r="321" spans="5:22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13</v>
      </c>
      <c r="T321" s="3">
        <v>2103</v>
      </c>
      <c r="U321" s="3" t="s">
        <v>352</v>
      </c>
      <c r="V321" s="3">
        <v>3</v>
      </c>
    </row>
    <row r="322" spans="5:22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2266</v>
      </c>
      <c r="U322" s="3" t="s">
        <v>353</v>
      </c>
      <c r="V322" s="3">
        <v>3</v>
      </c>
    </row>
    <row r="323" spans="5:22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17</v>
      </c>
      <c r="T323" s="3">
        <v>1717</v>
      </c>
      <c r="U323" s="3" t="s">
        <v>354</v>
      </c>
      <c r="V323" s="3">
        <v>3</v>
      </c>
    </row>
    <row r="324" spans="5:22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1811</v>
      </c>
      <c r="U324" s="3" t="s">
        <v>355</v>
      </c>
      <c r="V324" s="3">
        <v>3</v>
      </c>
    </row>
    <row r="325" spans="5:22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1904</v>
      </c>
      <c r="U325" s="3" t="s">
        <v>356</v>
      </c>
      <c r="V325" s="3">
        <v>3</v>
      </c>
    </row>
    <row r="326" spans="5:22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1913</v>
      </c>
      <c r="U326" s="3" t="s">
        <v>357</v>
      </c>
      <c r="V326" s="3">
        <v>3</v>
      </c>
    </row>
    <row r="327" spans="5:22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93</v>
      </c>
      <c r="T327" s="3">
        <v>3088</v>
      </c>
      <c r="U327" s="3" t="s">
        <v>358</v>
      </c>
      <c r="V327" s="3">
        <v>3</v>
      </c>
    </row>
    <row r="328" spans="5:22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13</v>
      </c>
      <c r="T328" s="3">
        <v>2496</v>
      </c>
      <c r="U328" s="3" t="s">
        <v>359</v>
      </c>
      <c r="V328" s="3">
        <v>3</v>
      </c>
    </row>
    <row r="329" spans="5:22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17</v>
      </c>
      <c r="T329" s="3">
        <v>1523</v>
      </c>
      <c r="U329" s="3" t="s">
        <v>360</v>
      </c>
      <c r="V329" s="3">
        <v>3</v>
      </c>
    </row>
    <row r="330" spans="5:22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1759</v>
      </c>
      <c r="U330" s="3" t="s">
        <v>361</v>
      </c>
      <c r="V330" s="3">
        <v>3</v>
      </c>
    </row>
    <row r="331" spans="5:22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13</v>
      </c>
      <c r="T331" s="3">
        <v>2196</v>
      </c>
      <c r="U331" s="3" t="s">
        <v>362</v>
      </c>
      <c r="V331" s="3">
        <v>3</v>
      </c>
    </row>
    <row r="332" spans="5:22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2533</v>
      </c>
      <c r="U332" s="3" t="s">
        <v>363</v>
      </c>
      <c r="V332" s="3">
        <v>3</v>
      </c>
    </row>
    <row r="333" spans="5:22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2131</v>
      </c>
      <c r="U333" s="3" t="s">
        <v>364</v>
      </c>
      <c r="V333" s="3">
        <v>3</v>
      </c>
    </row>
    <row r="334" spans="5:22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17</v>
      </c>
      <c r="T334" s="3">
        <v>1822</v>
      </c>
      <c r="U334" s="3" t="s">
        <v>365</v>
      </c>
      <c r="V334" s="3">
        <v>3</v>
      </c>
    </row>
    <row r="335" spans="5:22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13</v>
      </c>
      <c r="T335" s="3">
        <v>2272</v>
      </c>
      <c r="U335" s="3" t="s">
        <v>366</v>
      </c>
      <c r="V335" s="3">
        <v>3</v>
      </c>
    </row>
    <row r="336" spans="5:22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17</v>
      </c>
      <c r="T336" s="3">
        <v>1916</v>
      </c>
      <c r="U336" s="3" t="s">
        <v>367</v>
      </c>
      <c r="V336" s="3">
        <v>3</v>
      </c>
    </row>
    <row r="337" spans="5:22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2028</v>
      </c>
      <c r="U337" s="3" t="s">
        <v>368</v>
      </c>
      <c r="V337" s="3">
        <v>3</v>
      </c>
    </row>
    <row r="338" spans="5:22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2044</v>
      </c>
      <c r="U338" s="3" t="s">
        <v>369</v>
      </c>
      <c r="V338" s="3">
        <v>3</v>
      </c>
    </row>
    <row r="339" spans="5:22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1984</v>
      </c>
      <c r="U339" s="3" t="s">
        <v>370</v>
      </c>
      <c r="V339" s="3">
        <v>3</v>
      </c>
    </row>
    <row r="340" spans="5:22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1878</v>
      </c>
      <c r="U340" s="3" t="s">
        <v>371</v>
      </c>
      <c r="V340" s="3">
        <v>3</v>
      </c>
    </row>
    <row r="341" spans="5:22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13</v>
      </c>
      <c r="T341" s="3">
        <v>2133</v>
      </c>
      <c r="U341" s="3" t="s">
        <v>372</v>
      </c>
      <c r="V341" s="3">
        <v>3</v>
      </c>
    </row>
    <row r="342" spans="5:22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2346</v>
      </c>
      <c r="U342" s="3" t="s">
        <v>373</v>
      </c>
      <c r="V342" s="3">
        <v>3</v>
      </c>
    </row>
    <row r="343" spans="5:22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2407</v>
      </c>
      <c r="U343" s="3" t="s">
        <v>374</v>
      </c>
      <c r="V343" s="3">
        <v>3</v>
      </c>
    </row>
    <row r="344" spans="5:22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17</v>
      </c>
      <c r="T344" s="3">
        <v>1478</v>
      </c>
      <c r="U344" s="3" t="s">
        <v>375</v>
      </c>
      <c r="V344" s="3">
        <v>3</v>
      </c>
    </row>
    <row r="345" spans="5:22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173</v>
      </c>
      <c r="T345" s="3">
        <v>1284</v>
      </c>
      <c r="U345" s="3" t="s">
        <v>376</v>
      </c>
      <c r="V345" s="3">
        <v>3</v>
      </c>
    </row>
    <row r="346" spans="5:22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13</v>
      </c>
      <c r="T346" s="3">
        <v>2330</v>
      </c>
      <c r="U346" s="3" t="s">
        <v>377</v>
      </c>
      <c r="V346" s="3">
        <v>3</v>
      </c>
    </row>
    <row r="347" spans="5:22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173</v>
      </c>
      <c r="T347" s="3">
        <v>1211</v>
      </c>
      <c r="U347" s="3" t="s">
        <v>378</v>
      </c>
      <c r="V347" s="3">
        <v>3</v>
      </c>
    </row>
    <row r="348" spans="5:22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13</v>
      </c>
      <c r="T348" s="3">
        <v>2158</v>
      </c>
      <c r="U348" s="3" t="s">
        <v>379</v>
      </c>
      <c r="V348" s="3">
        <v>3</v>
      </c>
    </row>
    <row r="349" spans="5:22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173</v>
      </c>
      <c r="T349" s="3">
        <v>1200</v>
      </c>
      <c r="U349" s="3" t="s">
        <v>380</v>
      </c>
      <c r="V349" s="3">
        <v>3</v>
      </c>
    </row>
    <row r="350" spans="5:22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</v>
      </c>
      <c r="T350" s="3">
        <v>1859</v>
      </c>
      <c r="U350" s="3" t="s">
        <v>381</v>
      </c>
      <c r="V350" s="3">
        <v>3</v>
      </c>
    </row>
    <row r="351" spans="5:22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13</v>
      </c>
      <c r="T351" s="3">
        <v>2150</v>
      </c>
      <c r="U351" s="3" t="s">
        <v>382</v>
      </c>
      <c r="V351" s="3">
        <v>3</v>
      </c>
    </row>
    <row r="352" spans="5:22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2107</v>
      </c>
      <c r="U352" s="3" t="s">
        <v>383</v>
      </c>
      <c r="V352" s="3">
        <v>3</v>
      </c>
    </row>
    <row r="353" spans="5:22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17</v>
      </c>
      <c r="T353" s="3">
        <v>1589</v>
      </c>
      <c r="U353" s="3" t="s">
        <v>384</v>
      </c>
      <c r="V353" s="3">
        <v>3</v>
      </c>
    </row>
    <row r="354" spans="5:22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13</v>
      </c>
      <c r="T354" s="3">
        <v>2658</v>
      </c>
      <c r="U354" s="3" t="s">
        <v>385</v>
      </c>
      <c r="V354" s="3">
        <v>3</v>
      </c>
    </row>
    <row r="355" spans="5:22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2333</v>
      </c>
      <c r="U355" s="3" t="s">
        <v>386</v>
      </c>
      <c r="V355" s="3">
        <v>3</v>
      </c>
    </row>
    <row r="356" spans="5:22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173</v>
      </c>
      <c r="T356" s="3">
        <v>1099</v>
      </c>
      <c r="U356" s="3" t="s">
        <v>387</v>
      </c>
      <c r="V356" s="3">
        <v>3</v>
      </c>
    </row>
    <row r="357" spans="5:22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</v>
      </c>
      <c r="T357" s="3">
        <v>1499</v>
      </c>
      <c r="U357" s="3" t="s">
        <v>388</v>
      </c>
      <c r="V357" s="3">
        <v>3</v>
      </c>
    </row>
    <row r="358" spans="5:22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1507</v>
      </c>
      <c r="U358" s="3" t="s">
        <v>389</v>
      </c>
      <c r="V358" s="3">
        <v>3</v>
      </c>
    </row>
    <row r="359" spans="5:22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173</v>
      </c>
      <c r="T359" s="3">
        <v>1347</v>
      </c>
      <c r="U359" s="3" t="s">
        <v>390</v>
      </c>
      <c r="V359" s="3">
        <v>3</v>
      </c>
    </row>
    <row r="360" spans="5:22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</v>
      </c>
      <c r="T360" s="3">
        <v>1636</v>
      </c>
      <c r="U360" s="3" t="s">
        <v>391</v>
      </c>
      <c r="V360" s="3">
        <v>3</v>
      </c>
    </row>
    <row r="361" spans="5:22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173</v>
      </c>
      <c r="T361" s="3">
        <v>1184</v>
      </c>
      <c r="U361" s="3" t="s">
        <v>392</v>
      </c>
      <c r="V361" s="3">
        <v>3</v>
      </c>
    </row>
    <row r="362" spans="5:22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1311</v>
      </c>
      <c r="U362" s="3" t="s">
        <v>393</v>
      </c>
      <c r="V362" s="3">
        <v>3</v>
      </c>
    </row>
    <row r="363" spans="5:22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13</v>
      </c>
      <c r="T363" s="3">
        <v>2414</v>
      </c>
      <c r="U363" s="3" t="s">
        <v>394</v>
      </c>
      <c r="V363" s="3">
        <v>3</v>
      </c>
    </row>
    <row r="364" spans="5:22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2566</v>
      </c>
      <c r="U364" s="3" t="s">
        <v>395</v>
      </c>
      <c r="V364" s="3">
        <v>3</v>
      </c>
    </row>
    <row r="365" spans="5:22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2477</v>
      </c>
      <c r="U365" s="3" t="s">
        <v>396</v>
      </c>
      <c r="V365" s="3">
        <v>3</v>
      </c>
    </row>
    <row r="366" spans="5:22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17</v>
      </c>
      <c r="T366" s="3">
        <v>1962</v>
      </c>
      <c r="U366" s="3" t="s">
        <v>397</v>
      </c>
      <c r="V366" s="3">
        <v>3</v>
      </c>
    </row>
    <row r="367" spans="5:22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13</v>
      </c>
      <c r="T367" s="3">
        <v>2150</v>
      </c>
      <c r="U367" s="3" t="s">
        <v>398</v>
      </c>
      <c r="V367" s="3">
        <v>3</v>
      </c>
    </row>
    <row r="368" spans="5:22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17</v>
      </c>
      <c r="T368" s="3">
        <v>1830</v>
      </c>
      <c r="U368" s="3" t="s">
        <v>399</v>
      </c>
      <c r="V368" s="3">
        <v>3</v>
      </c>
    </row>
    <row r="369" spans="5:22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1906</v>
      </c>
      <c r="U369" s="3" t="s">
        <v>400</v>
      </c>
      <c r="V369" s="3">
        <v>3</v>
      </c>
    </row>
    <row r="370" spans="5:22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13</v>
      </c>
      <c r="T370" s="3">
        <v>2715</v>
      </c>
      <c r="U370" s="3" t="s">
        <v>401</v>
      </c>
      <c r="V370" s="3">
        <v>3</v>
      </c>
    </row>
    <row r="371" spans="5:22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2595</v>
      </c>
      <c r="U371" s="3" t="s">
        <v>402</v>
      </c>
      <c r="V371" s="3">
        <v>3</v>
      </c>
    </row>
    <row r="372" spans="5:22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17</v>
      </c>
      <c r="T372" s="3">
        <v>1981</v>
      </c>
      <c r="U372" s="3" t="s">
        <v>403</v>
      </c>
      <c r="V372" s="3">
        <v>3</v>
      </c>
    </row>
    <row r="373" spans="5:22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13</v>
      </c>
      <c r="T373" s="3">
        <v>2604</v>
      </c>
      <c r="U373" s="3" t="s">
        <v>404</v>
      </c>
      <c r="V373" s="3">
        <v>3</v>
      </c>
    </row>
    <row r="374" spans="5:22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2527</v>
      </c>
      <c r="U374" s="3" t="s">
        <v>405</v>
      </c>
      <c r="V374" s="3">
        <v>3</v>
      </c>
    </row>
    <row r="375" spans="5:22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17</v>
      </c>
      <c r="T375" s="3">
        <v>1786</v>
      </c>
      <c r="U375" s="3" t="s">
        <v>406</v>
      </c>
      <c r="V375" s="3">
        <v>3</v>
      </c>
    </row>
    <row r="376" spans="5:22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1713</v>
      </c>
      <c r="U376" s="3" t="s">
        <v>407</v>
      </c>
      <c r="V376" s="3">
        <v>3</v>
      </c>
    </row>
    <row r="377" spans="5:22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13</v>
      </c>
      <c r="T377" s="3">
        <v>2272</v>
      </c>
      <c r="U377" s="3" t="s">
        <v>408</v>
      </c>
      <c r="V377" s="3">
        <v>3</v>
      </c>
    </row>
    <row r="378" spans="5:22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17</v>
      </c>
      <c r="T378" s="3">
        <v>2014</v>
      </c>
      <c r="U378" s="3" t="s">
        <v>409</v>
      </c>
      <c r="V378" s="3">
        <v>3</v>
      </c>
    </row>
    <row r="379" spans="5:22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13</v>
      </c>
      <c r="T379" s="3">
        <v>2148</v>
      </c>
      <c r="U379" s="3" t="s">
        <v>410</v>
      </c>
      <c r="V379" s="3">
        <v>3</v>
      </c>
    </row>
    <row r="380" spans="5:22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2418</v>
      </c>
      <c r="U380" s="3" t="s">
        <v>411</v>
      </c>
      <c r="V380" s="3">
        <v>3</v>
      </c>
    </row>
    <row r="381" spans="5:22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2107</v>
      </c>
      <c r="U381" s="3" t="s">
        <v>412</v>
      </c>
      <c r="V381" s="3">
        <v>3</v>
      </c>
    </row>
    <row r="382" spans="5:22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17</v>
      </c>
      <c r="T382" s="3">
        <v>1726</v>
      </c>
      <c r="U382" s="3" t="s">
        <v>413</v>
      </c>
      <c r="V382" s="3">
        <v>3</v>
      </c>
    </row>
    <row r="383" spans="5:22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1517</v>
      </c>
      <c r="U383" s="3" t="s">
        <v>414</v>
      </c>
      <c r="V383" s="3">
        <v>3</v>
      </c>
    </row>
    <row r="384" spans="5:22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13</v>
      </c>
      <c r="T384" s="3">
        <v>2661</v>
      </c>
      <c r="U384" s="3" t="s">
        <v>415</v>
      </c>
      <c r="V384" s="3">
        <v>3</v>
      </c>
    </row>
  </sheetData>
  <mergeCells count="9">
    <mergeCell ref="C15:D15"/>
    <mergeCell ref="C16:D16"/>
    <mergeCell ref="G24:K24"/>
    <mergeCell ref="C6:D6"/>
    <mergeCell ref="C7:D7"/>
    <mergeCell ref="C8:D8"/>
    <mergeCell ref="C9:D9"/>
    <mergeCell ref="B11:D13"/>
    <mergeCell ref="C14:D14"/>
  </mergeCells>
  <dataValidations count="2">
    <dataValidation type="list" allowBlank="1" showInputMessage="1" showErrorMessage="1" sqref="C15:D15">
      <formula1>$K$6:$K$8</formula1>
    </dataValidation>
    <dataValidation type="list" allowBlank="1" showInputMessage="1" showErrorMessage="1" sqref="C16:D16">
      <formula1>$I$6:$I$10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0"/>
  <sheetViews>
    <sheetView workbookViewId="0">
      <selection activeCell="G11" sqref="G11"/>
    </sheetView>
  </sheetViews>
  <sheetFormatPr defaultRowHeight="15" x14ac:dyDescent="0.25"/>
  <cols>
    <col min="2" max="2" width="49.28515625" customWidth="1"/>
    <col min="3" max="3" width="17.42578125" customWidth="1"/>
    <col min="4" max="4" width="15.7109375" customWidth="1"/>
    <col min="5" max="5" width="15.28515625" customWidth="1"/>
    <col min="6" max="6" width="15.85546875" customWidth="1"/>
    <col min="7" max="7" width="12.42578125" customWidth="1"/>
    <col min="10" max="10" width="7.85546875" customWidth="1"/>
  </cols>
  <sheetData>
    <row r="1" spans="1:23" ht="18.75" x14ac:dyDescent="0.3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x14ac:dyDescent="0.3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8.75" x14ac:dyDescent="0.3">
      <c r="A4" s="1"/>
      <c r="B4" s="4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5" thickBot="1" x14ac:dyDescent="0.35">
      <c r="A5" s="1"/>
      <c r="B5" s="1"/>
      <c r="C5" s="1"/>
      <c r="D5" s="1"/>
      <c r="E5" s="3" t="s">
        <v>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9.5" thickBot="1" x14ac:dyDescent="0.35">
      <c r="A6" s="1"/>
      <c r="B6" s="5" t="s">
        <v>3</v>
      </c>
      <c r="C6" s="82" t="s">
        <v>263</v>
      </c>
      <c r="D6" s="83"/>
      <c r="E6" s="3">
        <v>0.11</v>
      </c>
      <c r="F6" s="3" t="s">
        <v>5</v>
      </c>
      <c r="G6" s="3">
        <v>0.26400000000000001</v>
      </c>
      <c r="H6" s="3"/>
      <c r="I6" s="3" t="s">
        <v>546</v>
      </c>
      <c r="J6" s="3" t="s">
        <v>547</v>
      </c>
      <c r="K6" s="3"/>
      <c r="L6" s="3"/>
      <c r="M6" s="3"/>
      <c r="N6" s="3"/>
      <c r="O6" s="3"/>
      <c r="P6" s="3"/>
      <c r="Q6" s="3"/>
      <c r="R6" s="31" t="s">
        <v>6</v>
      </c>
      <c r="S6" s="31" t="s">
        <v>7</v>
      </c>
      <c r="T6" s="31" t="s">
        <v>8</v>
      </c>
      <c r="U6" s="31" t="s">
        <v>3</v>
      </c>
      <c r="V6" s="31" t="s">
        <v>9</v>
      </c>
      <c r="W6" s="3"/>
    </row>
    <row r="7" spans="1:23" ht="20.25" thickTop="1" thickBot="1" x14ac:dyDescent="0.35">
      <c r="A7" s="1"/>
      <c r="B7" s="7" t="s">
        <v>10</v>
      </c>
      <c r="C7" s="84" t="str">
        <f ca="1">OFFSET(R6,MATCH(C6,U7:U384,0),0)</f>
        <v>RM</v>
      </c>
      <c r="D7" s="85"/>
      <c r="E7" s="3">
        <v>6.2600000000000003E-2</v>
      </c>
      <c r="F7" s="3" t="s">
        <v>11</v>
      </c>
      <c r="G7" s="3">
        <v>0.20300000000000001</v>
      </c>
      <c r="H7" s="3"/>
      <c r="I7" s="3" t="s">
        <v>548</v>
      </c>
      <c r="J7" s="3" t="s">
        <v>549</v>
      </c>
      <c r="K7" s="3"/>
      <c r="L7" s="3"/>
      <c r="M7" s="3"/>
      <c r="N7" s="3"/>
      <c r="O7" s="3"/>
      <c r="P7" s="3"/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</row>
    <row r="8" spans="1:23" ht="20.25" thickTop="1" thickBot="1" x14ac:dyDescent="0.35">
      <c r="A8" s="1"/>
      <c r="B8" s="7" t="s">
        <v>15</v>
      </c>
      <c r="C8" s="84" t="str">
        <f ca="1">OFFSET(S6,MATCH(C6,U7:U384,0),0)</f>
        <v>D</v>
      </c>
      <c r="D8" s="85"/>
      <c r="E8" s="3">
        <v>0.1148</v>
      </c>
      <c r="F8" s="3" t="s">
        <v>16</v>
      </c>
      <c r="G8" s="3">
        <v>0.23400000000000001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</row>
    <row r="9" spans="1:23" ht="20.25" thickTop="1" thickBot="1" x14ac:dyDescent="0.35">
      <c r="A9" s="1"/>
      <c r="B9" s="7" t="s">
        <v>19</v>
      </c>
      <c r="C9" s="84">
        <f ca="1">OFFSET(T6,MATCH(C6,U7:U384,0),0)</f>
        <v>1415</v>
      </c>
      <c r="D9" s="85"/>
      <c r="E9" s="3">
        <v>5.74E-2</v>
      </c>
      <c r="F9" s="3" t="s">
        <v>20</v>
      </c>
      <c r="G9" s="3"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</row>
    <row r="10" spans="1:23" ht="20.25" thickTop="1" thickBot="1" x14ac:dyDescent="0.35">
      <c r="A10" s="1"/>
      <c r="B10" s="27" t="s">
        <v>485</v>
      </c>
      <c r="C10" s="40">
        <f ca="1">OFFSET(V6,MATCH(C6,U7:U384,0),0)</f>
        <v>3</v>
      </c>
      <c r="D10" s="41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</row>
    <row r="11" spans="1:23" ht="20.25" thickTop="1" thickBot="1" x14ac:dyDescent="0.35">
      <c r="A11" s="1"/>
      <c r="B11" s="8" t="s">
        <v>22</v>
      </c>
      <c r="C11" s="105" t="s">
        <v>23</v>
      </c>
      <c r="D11" s="106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</row>
    <row r="12" spans="1:23" ht="18.75" customHeight="1" thickBot="1" x14ac:dyDescent="0.35">
      <c r="A12" s="1"/>
      <c r="B12" s="1"/>
      <c r="C12" s="1"/>
      <c r="D12" s="1"/>
      <c r="E12" s="3" t="s">
        <v>27</v>
      </c>
      <c r="F12" s="3"/>
      <c r="G12" s="3" t="s">
        <v>28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</row>
    <row r="13" spans="1:23" ht="18.75" x14ac:dyDescent="0.3">
      <c r="A13" s="1"/>
      <c r="B13" s="99" t="s">
        <v>550</v>
      </c>
      <c r="C13" s="100"/>
      <c r="D13" s="101"/>
      <c r="E13" s="3" t="s">
        <v>30</v>
      </c>
      <c r="F13" s="3"/>
      <c r="G13" s="3" t="s">
        <v>31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</row>
    <row r="14" spans="1:23" ht="18.75" customHeight="1" thickBot="1" x14ac:dyDescent="0.35">
      <c r="A14" s="1"/>
      <c r="B14" s="102"/>
      <c r="C14" s="103"/>
      <c r="D14" s="10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12</v>
      </c>
      <c r="S14" s="3" t="s">
        <v>17</v>
      </c>
      <c r="T14" s="3">
        <v>1932</v>
      </c>
      <c r="U14" s="3" t="s">
        <v>33</v>
      </c>
      <c r="V14" s="3">
        <v>2</v>
      </c>
      <c r="W14" s="3"/>
    </row>
    <row r="15" spans="1:23" ht="18.75" customHeight="1" thickBot="1" x14ac:dyDescent="0.35">
      <c r="A15" s="1"/>
      <c r="B15" s="10" t="s">
        <v>551</v>
      </c>
      <c r="C15" s="97" t="s">
        <v>549</v>
      </c>
      <c r="D15" s="98"/>
      <c r="E15" s="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12</v>
      </c>
      <c r="S15" s="3" t="s">
        <v>13</v>
      </c>
      <c r="T15" s="3">
        <v>2120</v>
      </c>
      <c r="U15" s="3" t="s">
        <v>34</v>
      </c>
      <c r="V15" s="3">
        <v>2</v>
      </c>
      <c r="W15" s="3"/>
    </row>
    <row r="16" spans="1:23" ht="19.5" thickBot="1" x14ac:dyDescent="0.35">
      <c r="A16" s="1"/>
      <c r="B16" s="12" t="s">
        <v>552</v>
      </c>
      <c r="C16" s="71" t="s">
        <v>548</v>
      </c>
      <c r="D16" s="73"/>
      <c r="E16" s="9"/>
      <c r="F16" s="3" t="s">
        <v>35</v>
      </c>
      <c r="G16" s="3">
        <f ca="1">C19*G17/1000</f>
        <v>3.9507702000000005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12</v>
      </c>
      <c r="S16" s="3" t="s">
        <v>17</v>
      </c>
      <c r="T16" s="3">
        <v>1727</v>
      </c>
      <c r="U16" s="3" t="s">
        <v>36</v>
      </c>
      <c r="V16" s="3">
        <v>2</v>
      </c>
      <c r="W16" s="3"/>
    </row>
    <row r="17" spans="1:23" ht="21" customHeight="1" thickBot="1" x14ac:dyDescent="0.35">
      <c r="A17" s="1"/>
      <c r="B17" s="12" t="s">
        <v>553</v>
      </c>
      <c r="C17" s="71" t="s">
        <v>16</v>
      </c>
      <c r="D17" s="73"/>
      <c r="E17" s="9"/>
      <c r="F17" s="3" t="s">
        <v>37</v>
      </c>
      <c r="G17" s="3">
        <f ca="1">OFFSET(G5,MATCH(C11,F6:F10,0),0)</f>
        <v>0.32678000000000001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13</v>
      </c>
      <c r="T17" s="3">
        <v>2309</v>
      </c>
      <c r="U17" s="3" t="s">
        <v>38</v>
      </c>
      <c r="V17" s="3">
        <v>2</v>
      </c>
      <c r="W17" s="3"/>
    </row>
    <row r="18" spans="1:23" ht="20.25" customHeight="1" thickBot="1" x14ac:dyDescent="0.35">
      <c r="A18" s="1"/>
      <c r="B18" s="12" t="s">
        <v>554</v>
      </c>
      <c r="C18" s="71">
        <v>10</v>
      </c>
      <c r="D18" s="73"/>
      <c r="E18" s="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1828</v>
      </c>
      <c r="U18" s="3" t="s">
        <v>39</v>
      </c>
      <c r="V18" s="3">
        <v>2</v>
      </c>
      <c r="W18" s="3"/>
    </row>
    <row r="19" spans="1:23" ht="19.5" thickBot="1" x14ac:dyDescent="0.35">
      <c r="A19" s="1"/>
      <c r="B19" s="10" t="s">
        <v>555</v>
      </c>
      <c r="C19" s="16">
        <f ca="1">G19*C18</f>
        <v>12090</v>
      </c>
      <c r="D19" s="14"/>
      <c r="E19" s="109" t="s">
        <v>556</v>
      </c>
      <c r="F19" s="110"/>
      <c r="G19" s="42">
        <f ca="1">OFFSET(Q31,MATCH(C10,D23:D27,0),0)</f>
        <v>1209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2014</v>
      </c>
      <c r="U19" s="3" t="s">
        <v>41</v>
      </c>
      <c r="V19" s="3">
        <v>2</v>
      </c>
      <c r="W19" s="3"/>
    </row>
    <row r="20" spans="1:23" ht="23.25" customHeight="1" thickBot="1" x14ac:dyDescent="0.35">
      <c r="A20" s="1"/>
      <c r="B20" s="10" t="s">
        <v>557</v>
      </c>
      <c r="C20" s="17">
        <f ca="1">C19/F20</f>
        <v>2.2598130841121495</v>
      </c>
      <c r="D20" s="14"/>
      <c r="E20" s="9" t="s">
        <v>558</v>
      </c>
      <c r="F20" s="3">
        <f>IF(C11=F10,5350,11630)</f>
        <v>5350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2077</v>
      </c>
      <c r="U20" s="3" t="s">
        <v>43</v>
      </c>
      <c r="V20" s="3">
        <v>2</v>
      </c>
      <c r="W20" s="3"/>
    </row>
    <row r="21" spans="1:23" ht="21" customHeight="1" thickBot="1" x14ac:dyDescent="0.35">
      <c r="A21" s="1"/>
      <c r="B21" s="10" t="s">
        <v>559</v>
      </c>
      <c r="C21" s="16">
        <f ca="1">OFFSET(E5,MATCH(C11,F6:F10,0),0)*C19</f>
        <v>2176.1999999999998</v>
      </c>
      <c r="D21" s="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13</v>
      </c>
      <c r="T21" s="3">
        <v>2343</v>
      </c>
      <c r="U21" s="3" t="s">
        <v>45</v>
      </c>
      <c r="V21" s="3">
        <v>2</v>
      </c>
      <c r="W21" s="3"/>
    </row>
    <row r="22" spans="1:23" ht="21" customHeight="1" thickBot="1" x14ac:dyDescent="0.35">
      <c r="A22" s="1"/>
      <c r="B22" s="18" t="s">
        <v>560</v>
      </c>
      <c r="C22" s="19">
        <f ca="1">G16</f>
        <v>3.9507702000000005</v>
      </c>
      <c r="D22" s="20"/>
      <c r="E22" s="3">
        <v>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2120</v>
      </c>
      <c r="U22" s="3" t="s">
        <v>46</v>
      </c>
      <c r="V22" s="3">
        <v>2</v>
      </c>
      <c r="W22" s="3"/>
    </row>
    <row r="23" spans="1:23" ht="18.75" x14ac:dyDescent="0.3">
      <c r="A23" s="1"/>
      <c r="B23" s="1"/>
      <c r="C23" s="1"/>
      <c r="D23" s="3">
        <v>1</v>
      </c>
      <c r="E23" s="3">
        <v>2</v>
      </c>
      <c r="F23" s="3"/>
      <c r="G23" s="3"/>
      <c r="H23" s="3"/>
      <c r="I23" s="3"/>
      <c r="J23" s="3"/>
      <c r="K23" s="3"/>
      <c r="L23" s="3"/>
      <c r="M23" s="43"/>
      <c r="N23" s="44" t="s">
        <v>547</v>
      </c>
      <c r="O23" s="44"/>
      <c r="P23" s="44" t="s">
        <v>549</v>
      </c>
      <c r="Q23" s="44"/>
      <c r="R23" s="3" t="s">
        <v>12</v>
      </c>
      <c r="S23" s="3" t="s">
        <v>17</v>
      </c>
      <c r="T23" s="3">
        <v>1794</v>
      </c>
      <c r="U23" s="3" t="s">
        <v>47</v>
      </c>
      <c r="V23" s="3">
        <v>2</v>
      </c>
      <c r="W23" s="3"/>
    </row>
    <row r="24" spans="1:23" ht="18.75" x14ac:dyDescent="0.3">
      <c r="A24" s="1"/>
      <c r="B24" s="22"/>
      <c r="C24" s="22"/>
      <c r="D24" s="15">
        <v>2</v>
      </c>
      <c r="E24" s="3" t="s">
        <v>546</v>
      </c>
      <c r="F24" s="3" t="s">
        <v>547</v>
      </c>
      <c r="G24" s="81"/>
      <c r="H24" s="81"/>
      <c r="I24" s="81"/>
      <c r="J24" s="81"/>
      <c r="K24" s="81"/>
      <c r="L24" s="3"/>
      <c r="M24" s="43" t="s">
        <v>561</v>
      </c>
      <c r="N24" s="43" t="s">
        <v>546</v>
      </c>
      <c r="O24" s="43" t="s">
        <v>562</v>
      </c>
      <c r="P24" s="43" t="s">
        <v>546</v>
      </c>
      <c r="Q24" s="43" t="s">
        <v>562</v>
      </c>
      <c r="R24" s="3" t="s">
        <v>12</v>
      </c>
      <c r="S24" s="3" t="s">
        <v>17</v>
      </c>
      <c r="T24" s="3">
        <v>1826</v>
      </c>
      <c r="U24" s="3" t="s">
        <v>48</v>
      </c>
      <c r="V24" s="3">
        <v>2</v>
      </c>
      <c r="W24" s="3"/>
    </row>
    <row r="25" spans="1:23" ht="18.75" x14ac:dyDescent="0.3">
      <c r="A25" s="1"/>
      <c r="B25" s="22"/>
      <c r="C25" s="22"/>
      <c r="D25" s="15">
        <v>3</v>
      </c>
      <c r="E25" s="3" t="s">
        <v>548</v>
      </c>
      <c r="F25" s="3" t="s">
        <v>549</v>
      </c>
      <c r="G25" s="107"/>
      <c r="H25" s="107"/>
      <c r="I25" s="107"/>
      <c r="J25" s="107"/>
      <c r="K25" s="107"/>
      <c r="L25" s="3"/>
      <c r="M25" s="43">
        <v>1</v>
      </c>
      <c r="N25" s="43">
        <v>1419</v>
      </c>
      <c r="O25" s="43">
        <v>709</v>
      </c>
      <c r="P25" s="43">
        <v>1779</v>
      </c>
      <c r="Q25" s="43">
        <v>884</v>
      </c>
      <c r="R25" s="3" t="s">
        <v>12</v>
      </c>
      <c r="S25" s="3" t="s">
        <v>13</v>
      </c>
      <c r="T25" s="3">
        <v>2143</v>
      </c>
      <c r="U25" s="3" t="s">
        <v>49</v>
      </c>
      <c r="V25" s="3">
        <v>2</v>
      </c>
      <c r="W25" s="3"/>
    </row>
    <row r="26" spans="1:23" ht="18.75" x14ac:dyDescent="0.3">
      <c r="A26" s="1"/>
      <c r="B26" s="22"/>
      <c r="C26" s="22"/>
      <c r="D26" s="15">
        <v>4</v>
      </c>
      <c r="E26" s="3">
        <v>5</v>
      </c>
      <c r="F26" s="3"/>
      <c r="G26" s="9"/>
      <c r="H26" s="9"/>
      <c r="I26" s="9"/>
      <c r="J26" s="9"/>
      <c r="K26" s="9"/>
      <c r="L26" s="3"/>
      <c r="M26" s="43">
        <v>2</v>
      </c>
      <c r="N26" s="43">
        <v>1919</v>
      </c>
      <c r="O26" s="43">
        <v>953</v>
      </c>
      <c r="P26" s="43">
        <v>2233</v>
      </c>
      <c r="Q26" s="43">
        <v>1116</v>
      </c>
      <c r="R26" s="3" t="s">
        <v>12</v>
      </c>
      <c r="S26" s="3" t="s">
        <v>17</v>
      </c>
      <c r="T26" s="3">
        <v>2031</v>
      </c>
      <c r="U26" s="3" t="s">
        <v>50</v>
      </c>
      <c r="V26" s="3">
        <v>2</v>
      </c>
      <c r="W26" s="3"/>
    </row>
    <row r="27" spans="1:23" ht="18.75" x14ac:dyDescent="0.3">
      <c r="A27" s="1"/>
      <c r="B27" s="22"/>
      <c r="C27" s="22"/>
      <c r="D27" s="15">
        <v>5</v>
      </c>
      <c r="E27" s="3"/>
      <c r="F27" s="3"/>
      <c r="G27" s="3"/>
      <c r="H27" s="3"/>
      <c r="I27" s="3"/>
      <c r="J27" s="3"/>
      <c r="K27" s="3"/>
      <c r="L27" s="3"/>
      <c r="M27" s="43">
        <v>3</v>
      </c>
      <c r="N27" s="43">
        <v>2105</v>
      </c>
      <c r="O27" s="43">
        <v>1047</v>
      </c>
      <c r="P27" s="43">
        <v>2430</v>
      </c>
      <c r="Q27" s="43">
        <v>1209</v>
      </c>
      <c r="R27" s="3" t="s">
        <v>12</v>
      </c>
      <c r="S27" s="3" t="s">
        <v>17</v>
      </c>
      <c r="T27" s="3">
        <v>1703</v>
      </c>
      <c r="U27" s="3" t="s">
        <v>51</v>
      </c>
      <c r="V27" s="3">
        <v>2</v>
      </c>
      <c r="W27" s="3"/>
    </row>
    <row r="28" spans="1:23" ht="18.75" x14ac:dyDescent="0.3">
      <c r="A28" s="1"/>
      <c r="B28" s="1"/>
      <c r="C28" s="1"/>
      <c r="D28" s="1"/>
      <c r="E28" s="3"/>
      <c r="F28" s="3"/>
      <c r="G28" s="3"/>
      <c r="H28" s="3"/>
      <c r="I28" s="3"/>
      <c r="J28" s="3"/>
      <c r="K28" s="3"/>
      <c r="L28" s="3"/>
      <c r="M28" s="43">
        <v>4</v>
      </c>
      <c r="N28" s="43">
        <v>2651</v>
      </c>
      <c r="O28" s="43">
        <v>1314</v>
      </c>
      <c r="P28" s="43">
        <v>2895</v>
      </c>
      <c r="Q28" s="43">
        <v>1442</v>
      </c>
      <c r="R28" s="3" t="s">
        <v>12</v>
      </c>
      <c r="S28" s="3" t="s">
        <v>17</v>
      </c>
      <c r="T28" s="3">
        <v>1886</v>
      </c>
      <c r="U28" s="3" t="s">
        <v>52</v>
      </c>
      <c r="V28" s="3">
        <v>2</v>
      </c>
      <c r="W28" s="3"/>
    </row>
    <row r="29" spans="1:23" ht="18.75" x14ac:dyDescent="0.3">
      <c r="A29" s="1"/>
      <c r="B29" s="1"/>
      <c r="C29" s="1"/>
      <c r="D29" s="1"/>
      <c r="E29" s="3"/>
      <c r="F29" s="3"/>
      <c r="G29" s="3"/>
      <c r="H29" s="3"/>
      <c r="I29" s="3"/>
      <c r="J29" s="3"/>
      <c r="K29" s="3"/>
      <c r="L29" s="3"/>
      <c r="M29" s="43">
        <v>5</v>
      </c>
      <c r="N29" s="43">
        <v>2872</v>
      </c>
      <c r="O29" s="43">
        <v>1430</v>
      </c>
      <c r="P29" s="43">
        <v>3128</v>
      </c>
      <c r="Q29" s="43">
        <v>1558</v>
      </c>
      <c r="R29" s="3" t="s">
        <v>12</v>
      </c>
      <c r="S29" s="3" t="s">
        <v>17</v>
      </c>
      <c r="T29" s="3">
        <v>1769</v>
      </c>
      <c r="U29" s="3" t="s">
        <v>53</v>
      </c>
      <c r="V29" s="3">
        <v>2</v>
      </c>
      <c r="W29" s="3"/>
    </row>
    <row r="30" spans="1:23" ht="18.75" x14ac:dyDescent="0.3">
      <c r="A30" s="1"/>
      <c r="B30" s="1"/>
      <c r="C30" s="1"/>
      <c r="D30" s="1"/>
      <c r="E30" s="3"/>
      <c r="F30" s="3"/>
      <c r="G30" s="107"/>
      <c r="H30" s="107"/>
      <c r="I30" s="107"/>
      <c r="J30" s="107"/>
      <c r="K30" s="107"/>
      <c r="L30" s="3"/>
      <c r="M30" s="45"/>
      <c r="N30" s="45"/>
      <c r="O30" s="45"/>
      <c r="P30" s="45"/>
      <c r="Q30" s="45"/>
      <c r="R30" s="3" t="s">
        <v>12</v>
      </c>
      <c r="S30" s="3" t="s">
        <v>17</v>
      </c>
      <c r="T30" s="3">
        <v>1946</v>
      </c>
      <c r="U30" s="3" t="s">
        <v>54</v>
      </c>
      <c r="V30" s="3">
        <v>2</v>
      </c>
      <c r="W30" s="3"/>
    </row>
    <row r="31" spans="1:23" ht="18.75" x14ac:dyDescent="0.3">
      <c r="A31" s="1"/>
      <c r="B31" s="1"/>
      <c r="C31" s="1"/>
      <c r="D31" s="1"/>
      <c r="E31" s="3"/>
      <c r="F31" s="3"/>
      <c r="G31" s="3"/>
      <c r="H31" s="3"/>
      <c r="I31" s="3"/>
      <c r="J31" s="3"/>
      <c r="K31" s="3"/>
      <c r="L31" s="3"/>
      <c r="M31" s="45"/>
      <c r="N31" s="45"/>
      <c r="O31" s="45"/>
      <c r="P31" s="45"/>
      <c r="Q31" s="45"/>
      <c r="R31" s="3" t="s">
        <v>12</v>
      </c>
      <c r="S31" s="3" t="s">
        <v>17</v>
      </c>
      <c r="T31" s="3">
        <v>1806</v>
      </c>
      <c r="U31" s="3" t="s">
        <v>55</v>
      </c>
      <c r="V31" s="3">
        <v>2</v>
      </c>
      <c r="W31" s="3"/>
    </row>
    <row r="32" spans="1:23" ht="18.75" x14ac:dyDescent="0.3">
      <c r="A32" s="1"/>
      <c r="B32" s="1"/>
      <c r="C32" s="1"/>
      <c r="D32" s="1"/>
      <c r="E32" s="3"/>
      <c r="F32" s="3"/>
      <c r="G32" s="3"/>
      <c r="H32" s="3"/>
      <c r="I32" s="3"/>
      <c r="J32" s="3"/>
      <c r="K32" s="3"/>
      <c r="L32" s="3"/>
      <c r="M32" s="3"/>
      <c r="N32" s="43">
        <f>IF(C15=F24,N25,P25)</f>
        <v>1779</v>
      </c>
      <c r="O32" s="43">
        <f>IF(C15=N23,O25,Q25)</f>
        <v>884</v>
      </c>
      <c r="P32" s="43"/>
      <c r="Q32" s="43">
        <f>IF(C16=E24,N32,O32)</f>
        <v>884</v>
      </c>
      <c r="R32" s="3" t="s">
        <v>12</v>
      </c>
      <c r="S32" s="3" t="s">
        <v>17</v>
      </c>
      <c r="T32" s="3">
        <v>2026</v>
      </c>
      <c r="U32" s="3" t="s">
        <v>56</v>
      </c>
      <c r="V32" s="3">
        <v>2</v>
      </c>
      <c r="W32" s="3"/>
    </row>
    <row r="33" spans="1:23" ht="18.75" x14ac:dyDescent="0.3">
      <c r="A33" s="1"/>
      <c r="B33" s="1"/>
      <c r="C33" s="1"/>
      <c r="D33" s="1"/>
      <c r="E33" s="3"/>
      <c r="F33" s="3"/>
      <c r="G33" s="3"/>
      <c r="H33" s="3"/>
      <c r="I33" s="3"/>
      <c r="J33" s="3"/>
      <c r="K33" s="3"/>
      <c r="L33" s="3"/>
      <c r="M33" s="3"/>
      <c r="N33" s="43">
        <f>IF(C15=F24,N26,P26)</f>
        <v>2233</v>
      </c>
      <c r="O33" s="43">
        <f>IF(C15=N23,O26,Q26)</f>
        <v>1116</v>
      </c>
      <c r="P33" s="43"/>
      <c r="Q33" s="43">
        <f>IF(C16=E24,N33,O33)</f>
        <v>1116</v>
      </c>
      <c r="R33" s="3" t="s">
        <v>12</v>
      </c>
      <c r="S33" s="3" t="s">
        <v>17</v>
      </c>
      <c r="T33" s="3">
        <v>1661</v>
      </c>
      <c r="U33" s="3" t="s">
        <v>57</v>
      </c>
      <c r="V33" s="3">
        <v>2</v>
      </c>
      <c r="W33" s="3"/>
    </row>
    <row r="34" spans="1:23" ht="18.75" x14ac:dyDescent="0.3">
      <c r="A34" s="1"/>
      <c r="B34" s="1"/>
      <c r="C34" s="1"/>
      <c r="D34" s="1"/>
      <c r="E34" s="3"/>
      <c r="F34" s="3"/>
      <c r="G34" s="107"/>
      <c r="H34" s="108"/>
      <c r="I34" s="108"/>
      <c r="J34" s="108"/>
      <c r="K34" s="108"/>
      <c r="L34" s="3"/>
      <c r="M34" s="3"/>
      <c r="N34" s="43">
        <f>IF(C15=F24,N27,P27)</f>
        <v>2430</v>
      </c>
      <c r="O34" s="43">
        <f>IF(C15=N23,O27,Q27)</f>
        <v>1209</v>
      </c>
      <c r="P34" s="43"/>
      <c r="Q34" s="43">
        <f>IF(C16=E24,N34,O34)</f>
        <v>1209</v>
      </c>
      <c r="R34" s="3" t="s">
        <v>12</v>
      </c>
      <c r="S34" s="3" t="s">
        <v>13</v>
      </c>
      <c r="T34" s="3">
        <v>2254</v>
      </c>
      <c r="U34" s="3" t="s">
        <v>58</v>
      </c>
      <c r="V34" s="3">
        <v>2</v>
      </c>
      <c r="W34" s="3"/>
    </row>
    <row r="35" spans="1:23" ht="18.75" x14ac:dyDescent="0.3">
      <c r="A35" s="1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  <c r="M35" s="3"/>
      <c r="N35" s="43">
        <f>IF(C15=F24,N28,P28)</f>
        <v>2895</v>
      </c>
      <c r="O35" s="43">
        <f>IF(C15=N23,O28,Q28)</f>
        <v>1442</v>
      </c>
      <c r="P35" s="43"/>
      <c r="Q35" s="43">
        <f>IF(C16=E24,N35,O35)</f>
        <v>1442</v>
      </c>
      <c r="R35" s="3" t="s">
        <v>12</v>
      </c>
      <c r="S35" s="3" t="s">
        <v>17</v>
      </c>
      <c r="T35" s="3">
        <v>1753</v>
      </c>
      <c r="U35" s="3" t="s">
        <v>59</v>
      </c>
      <c r="V35" s="3">
        <v>2</v>
      </c>
      <c r="W35" s="3"/>
    </row>
    <row r="36" spans="1:23" ht="18.75" x14ac:dyDescent="0.3">
      <c r="A36" s="1"/>
      <c r="B36" s="1"/>
      <c r="C36" s="1"/>
      <c r="D36" s="1"/>
      <c r="E36" s="3"/>
      <c r="F36" s="3"/>
      <c r="G36" s="3"/>
      <c r="H36" s="3"/>
      <c r="I36" s="3"/>
      <c r="J36" s="3"/>
      <c r="K36" s="3"/>
      <c r="L36" s="3"/>
      <c r="M36" s="3"/>
      <c r="N36" s="45"/>
      <c r="O36" s="45"/>
      <c r="P36" s="45"/>
      <c r="Q36" s="43"/>
      <c r="R36" s="3" t="s">
        <v>12</v>
      </c>
      <c r="S36" s="3" t="s">
        <v>13</v>
      </c>
      <c r="T36" s="3">
        <v>2249</v>
      </c>
      <c r="U36" s="3" t="s">
        <v>60</v>
      </c>
      <c r="V36" s="3">
        <v>2</v>
      </c>
      <c r="W36" s="3"/>
    </row>
    <row r="37" spans="1:23" ht="18.75" x14ac:dyDescent="0.3">
      <c r="A37" s="1"/>
      <c r="B37" s="1"/>
      <c r="C37" s="1"/>
      <c r="D37" s="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2102</v>
      </c>
      <c r="U37" s="3" t="s">
        <v>61</v>
      </c>
      <c r="V37" s="3">
        <v>2</v>
      </c>
      <c r="W37" s="3"/>
    </row>
    <row r="38" spans="1:23" ht="18.75" x14ac:dyDescent="0.3">
      <c r="A38" s="1"/>
      <c r="B38" s="1"/>
      <c r="C38" s="1"/>
      <c r="D38" s="1"/>
      <c r="E38" s="3"/>
      <c r="F38" s="3"/>
      <c r="G38" s="107"/>
      <c r="H38" s="108"/>
      <c r="I38" s="108"/>
      <c r="J38" s="108"/>
      <c r="K38" s="108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2322</v>
      </c>
      <c r="U38" s="3" t="s">
        <v>62</v>
      </c>
      <c r="V38" s="3">
        <v>2</v>
      </c>
      <c r="W38" s="3"/>
    </row>
    <row r="39" spans="1:23" ht="18.75" x14ac:dyDescent="0.3">
      <c r="A39" s="1"/>
      <c r="B39" s="1"/>
      <c r="C39" s="1"/>
      <c r="D39" s="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2203</v>
      </c>
      <c r="U39" s="3" t="s">
        <v>63</v>
      </c>
      <c r="V39" s="3">
        <v>2</v>
      </c>
      <c r="W39" s="3"/>
    </row>
    <row r="40" spans="1:23" ht="18.75" x14ac:dyDescent="0.3">
      <c r="A40" s="1"/>
      <c r="B40" s="1"/>
      <c r="C40" s="1"/>
      <c r="D40" s="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 t="s">
        <v>12</v>
      </c>
      <c r="S40" s="3" t="s">
        <v>17</v>
      </c>
      <c r="T40" s="3">
        <v>1980</v>
      </c>
      <c r="U40" s="3" t="s">
        <v>64</v>
      </c>
      <c r="V40" s="3">
        <v>2</v>
      </c>
      <c r="W40" s="3"/>
    </row>
    <row r="41" spans="1:23" ht="18.75" x14ac:dyDescent="0.3">
      <c r="A41" s="1"/>
      <c r="B41" s="1"/>
      <c r="C41" s="1"/>
      <c r="D41" s="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1497</v>
      </c>
      <c r="U41" s="3" t="s">
        <v>65</v>
      </c>
      <c r="V41" s="3">
        <v>2</v>
      </c>
      <c r="W41" s="3"/>
    </row>
    <row r="42" spans="1:23" ht="18.75" x14ac:dyDescent="0.3">
      <c r="A42" s="1"/>
      <c r="B42" s="1"/>
      <c r="C42" s="1"/>
      <c r="D42" s="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1829</v>
      </c>
      <c r="U42" s="3" t="s">
        <v>66</v>
      </c>
      <c r="V42" s="3">
        <v>2</v>
      </c>
      <c r="W42" s="3"/>
    </row>
    <row r="43" spans="1:23" ht="18.75" x14ac:dyDescent="0.3">
      <c r="A43" s="1"/>
      <c r="B43" s="1"/>
      <c r="C43" s="1"/>
      <c r="D43" s="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13</v>
      </c>
      <c r="T43" s="3">
        <v>2467</v>
      </c>
      <c r="U43" s="3" t="s">
        <v>67</v>
      </c>
      <c r="V43" s="3">
        <v>2</v>
      </c>
      <c r="W43" s="3"/>
    </row>
    <row r="44" spans="1:23" ht="18.75" x14ac:dyDescent="0.3">
      <c r="A44" s="1"/>
      <c r="B44" s="1"/>
      <c r="C44" s="1"/>
      <c r="D44" s="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17</v>
      </c>
      <c r="T44" s="3">
        <v>1911</v>
      </c>
      <c r="U44" s="3" t="s">
        <v>68</v>
      </c>
      <c r="V44" s="3">
        <v>2</v>
      </c>
      <c r="W44" s="3"/>
    </row>
    <row r="45" spans="1:23" ht="18.75" x14ac:dyDescent="0.3">
      <c r="A45" s="1"/>
      <c r="B45" s="1"/>
      <c r="C45" s="1"/>
      <c r="D45" s="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1824</v>
      </c>
      <c r="U45" s="3" t="s">
        <v>69</v>
      </c>
      <c r="V45" s="3">
        <v>2</v>
      </c>
      <c r="W45" s="3"/>
    </row>
    <row r="46" spans="1:23" ht="18.75" x14ac:dyDescent="0.3">
      <c r="A46" s="1"/>
      <c r="B46" s="1"/>
      <c r="C46" s="1"/>
      <c r="D46" s="1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13</v>
      </c>
      <c r="T46" s="3">
        <v>2325</v>
      </c>
      <c r="U46" s="3" t="s">
        <v>70</v>
      </c>
      <c r="V46" s="3">
        <v>2</v>
      </c>
      <c r="W46" s="3"/>
    </row>
    <row r="47" spans="1:23" ht="18.75" x14ac:dyDescent="0.3">
      <c r="A47" s="1"/>
      <c r="B47" s="1"/>
      <c r="C47" s="1"/>
      <c r="D47" s="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2166</v>
      </c>
      <c r="U47" s="3" t="s">
        <v>71</v>
      </c>
      <c r="V47" s="3">
        <v>2</v>
      </c>
      <c r="W47" s="3"/>
    </row>
    <row r="48" spans="1:23" ht="18.75" x14ac:dyDescent="0.3">
      <c r="A48" s="1"/>
      <c r="B48" s="1"/>
      <c r="C48" s="1"/>
      <c r="D48" s="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17</v>
      </c>
      <c r="T48" s="3">
        <v>1935</v>
      </c>
      <c r="U48" s="3" t="s">
        <v>72</v>
      </c>
      <c r="V48" s="3">
        <v>2</v>
      </c>
      <c r="W48" s="3"/>
    </row>
    <row r="49" spans="1:23" ht="18.75" x14ac:dyDescent="0.3">
      <c r="A49" s="1"/>
      <c r="B49" s="1"/>
      <c r="C49" s="1"/>
      <c r="D49" s="1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13</v>
      </c>
      <c r="T49" s="3">
        <v>2146</v>
      </c>
      <c r="U49" s="3" t="s">
        <v>73</v>
      </c>
      <c r="V49" s="3">
        <v>2</v>
      </c>
      <c r="W49" s="3"/>
    </row>
    <row r="50" spans="1:23" ht="18.75" x14ac:dyDescent="0.3">
      <c r="A50" s="1"/>
      <c r="B50" s="1"/>
      <c r="C50" s="1"/>
      <c r="D50" s="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2295</v>
      </c>
      <c r="U50" s="3" t="s">
        <v>74</v>
      </c>
      <c r="V50" s="3">
        <v>2</v>
      </c>
      <c r="W50" s="3"/>
    </row>
    <row r="51" spans="1:23" ht="18.75" x14ac:dyDescent="0.3">
      <c r="A51" s="1"/>
      <c r="B51" s="1"/>
      <c r="C51" s="1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2203</v>
      </c>
      <c r="U51" s="3" t="s">
        <v>75</v>
      </c>
      <c r="V51" s="3">
        <v>2</v>
      </c>
      <c r="W51" s="3"/>
    </row>
    <row r="52" spans="1:23" ht="18.75" x14ac:dyDescent="0.3">
      <c r="A52" s="1"/>
      <c r="B52" s="1"/>
      <c r="C52" s="1"/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2313</v>
      </c>
      <c r="U52" s="3" t="s">
        <v>76</v>
      </c>
      <c r="V52" s="3">
        <v>2</v>
      </c>
      <c r="W52" s="3"/>
    </row>
    <row r="53" spans="1:23" ht="18.75" x14ac:dyDescent="0.3">
      <c r="A53" s="1"/>
      <c r="B53" s="1"/>
      <c r="C53" s="1"/>
      <c r="D53" s="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2272</v>
      </c>
      <c r="U53" s="3" t="s">
        <v>77</v>
      </c>
      <c r="V53" s="3">
        <v>2</v>
      </c>
      <c r="W53" s="3"/>
    </row>
    <row r="54" spans="1:23" ht="18.75" x14ac:dyDescent="0.3">
      <c r="A54" s="1"/>
      <c r="B54" s="1"/>
      <c r="C54" s="1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17</v>
      </c>
      <c r="T54" s="3">
        <v>1937</v>
      </c>
      <c r="U54" s="3" t="s">
        <v>78</v>
      </c>
      <c r="V54" s="3">
        <v>2</v>
      </c>
      <c r="W54" s="3"/>
    </row>
    <row r="55" spans="1:23" ht="18.75" x14ac:dyDescent="0.3">
      <c r="A55" s="1"/>
      <c r="B55" s="1"/>
      <c r="C55" s="1"/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1658</v>
      </c>
      <c r="U55" s="3" t="s">
        <v>79</v>
      </c>
      <c r="V55" s="3">
        <v>2</v>
      </c>
      <c r="W55" s="3"/>
    </row>
    <row r="56" spans="1:23" ht="18.75" x14ac:dyDescent="0.3">
      <c r="A56" s="1"/>
      <c r="B56" s="1"/>
      <c r="C56" s="1"/>
      <c r="D56" s="1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1957</v>
      </c>
      <c r="U56" s="3" t="s">
        <v>80</v>
      </c>
      <c r="V56" s="3">
        <v>2</v>
      </c>
      <c r="W56" s="3"/>
    </row>
    <row r="57" spans="1:23" ht="18.75" x14ac:dyDescent="0.3">
      <c r="A57" s="1"/>
      <c r="B57" s="1"/>
      <c r="C57" s="1"/>
      <c r="D57" s="1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1654</v>
      </c>
      <c r="U57" s="3" t="s">
        <v>81</v>
      </c>
      <c r="V57" s="3">
        <v>2</v>
      </c>
      <c r="W57" s="3"/>
    </row>
    <row r="58" spans="1:23" ht="18.75" x14ac:dyDescent="0.3">
      <c r="A58" s="1"/>
      <c r="B58" s="1"/>
      <c r="C58" s="1"/>
      <c r="D58" s="1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13</v>
      </c>
      <c r="T58" s="3">
        <v>2375</v>
      </c>
      <c r="U58" s="3" t="s">
        <v>82</v>
      </c>
      <c r="V58" s="3">
        <v>2</v>
      </c>
      <c r="W58" s="3"/>
    </row>
    <row r="59" spans="1:23" ht="18.75" x14ac:dyDescent="0.3">
      <c r="A59" s="1"/>
      <c r="B59" s="1"/>
      <c r="C59" s="1"/>
      <c r="D59" s="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2113</v>
      </c>
      <c r="U59" s="3" t="s">
        <v>83</v>
      </c>
      <c r="V59" s="3">
        <v>2</v>
      </c>
      <c r="W59" s="3"/>
    </row>
    <row r="60" spans="1:23" ht="18.75" x14ac:dyDescent="0.3">
      <c r="A60" s="1"/>
      <c r="B60" s="1"/>
      <c r="C60" s="1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17</v>
      </c>
      <c r="T60" s="3">
        <v>1891</v>
      </c>
      <c r="U60" s="3" t="s">
        <v>84</v>
      </c>
      <c r="V60" s="3">
        <v>2</v>
      </c>
      <c r="W60" s="3"/>
    </row>
    <row r="61" spans="1:23" ht="18.75" x14ac:dyDescent="0.3">
      <c r="A61" s="1"/>
      <c r="B61" s="1"/>
      <c r="C61" s="1"/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13</v>
      </c>
      <c r="T61" s="3">
        <v>2113</v>
      </c>
      <c r="U61" s="3" t="s">
        <v>85</v>
      </c>
      <c r="V61" s="3">
        <v>2</v>
      </c>
      <c r="W61" s="3"/>
    </row>
    <row r="62" spans="1:23" ht="18.75" x14ac:dyDescent="0.3">
      <c r="A62" s="1"/>
      <c r="B62" s="1"/>
      <c r="C62" s="1"/>
      <c r="D62" s="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17</v>
      </c>
      <c r="T62" s="3">
        <v>1953</v>
      </c>
      <c r="U62" s="3" t="s">
        <v>86</v>
      </c>
      <c r="V62" s="3">
        <v>2</v>
      </c>
      <c r="W62" s="3"/>
    </row>
    <row r="63" spans="1:23" ht="18.75" x14ac:dyDescent="0.3">
      <c r="A63" s="1"/>
      <c r="B63" s="1"/>
      <c r="C63" s="1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2076</v>
      </c>
      <c r="U63" s="3" t="s">
        <v>87</v>
      </c>
      <c r="V63" s="3">
        <v>2</v>
      </c>
      <c r="W63" s="3"/>
    </row>
    <row r="64" spans="1:23" ht="18.75" x14ac:dyDescent="0.3">
      <c r="A64" s="1"/>
      <c r="B64" s="1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1905</v>
      </c>
      <c r="U64" s="3" t="s">
        <v>88</v>
      </c>
      <c r="V64" s="3">
        <v>2</v>
      </c>
      <c r="W64" s="3"/>
    </row>
    <row r="65" spans="1:23" ht="18.75" x14ac:dyDescent="0.3">
      <c r="A65" s="1"/>
      <c r="B65" s="1"/>
      <c r="C65" s="1"/>
      <c r="D65" s="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1989</v>
      </c>
      <c r="U65" s="3" t="s">
        <v>89</v>
      </c>
      <c r="V65" s="3">
        <v>2</v>
      </c>
      <c r="W65" s="3"/>
    </row>
    <row r="66" spans="1:23" ht="18.75" x14ac:dyDescent="0.3">
      <c r="A66" s="1"/>
      <c r="B66" s="1"/>
      <c r="C66" s="1"/>
      <c r="D66" s="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1917</v>
      </c>
      <c r="U66" s="3" t="s">
        <v>90</v>
      </c>
      <c r="V66" s="3">
        <v>2</v>
      </c>
      <c r="W66" s="3"/>
    </row>
    <row r="67" spans="1:23" ht="18.75" x14ac:dyDescent="0.3">
      <c r="A67" s="1"/>
      <c r="B67" s="1"/>
      <c r="C67" s="1"/>
      <c r="D67" s="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91</v>
      </c>
      <c r="S67" s="3" t="s">
        <v>13</v>
      </c>
      <c r="T67" s="3">
        <v>2921</v>
      </c>
      <c r="U67" s="3" t="s">
        <v>92</v>
      </c>
      <c r="V67" s="3">
        <v>2</v>
      </c>
      <c r="W67" s="3"/>
    </row>
    <row r="68" spans="1:23" ht="18.75" x14ac:dyDescent="0.3">
      <c r="A68" s="1"/>
      <c r="B68" s="1"/>
      <c r="C68" s="1"/>
      <c r="D68" s="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93</v>
      </c>
      <c r="T68" s="3">
        <v>3048</v>
      </c>
      <c r="U68" s="3" t="s">
        <v>94</v>
      </c>
      <c r="V68" s="3">
        <v>2</v>
      </c>
      <c r="W68" s="3"/>
    </row>
    <row r="69" spans="1:23" ht="18.75" x14ac:dyDescent="0.3">
      <c r="A69" s="1"/>
      <c r="B69" s="1"/>
      <c r="C69" s="1"/>
      <c r="D69" s="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13</v>
      </c>
      <c r="T69" s="3">
        <v>2320</v>
      </c>
      <c r="U69" s="3" t="s">
        <v>95</v>
      </c>
      <c r="V69" s="3">
        <v>2</v>
      </c>
      <c r="W69" s="3"/>
    </row>
    <row r="70" spans="1:23" ht="18.75" x14ac:dyDescent="0.3">
      <c r="A70" s="1"/>
      <c r="B70" s="1"/>
      <c r="C70" s="1"/>
      <c r="D70" s="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2742</v>
      </c>
      <c r="U70" s="3" t="s">
        <v>96</v>
      </c>
      <c r="V70" s="3">
        <v>2</v>
      </c>
      <c r="W70" s="3"/>
    </row>
    <row r="71" spans="1:23" ht="18.75" x14ac:dyDescent="0.3">
      <c r="A71" s="1"/>
      <c r="B71" s="1"/>
      <c r="C71" s="1"/>
      <c r="D71" s="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2741</v>
      </c>
      <c r="U71" s="3" t="s">
        <v>97</v>
      </c>
      <c r="V71" s="3">
        <v>2</v>
      </c>
      <c r="W71" s="3"/>
    </row>
    <row r="72" spans="1:23" ht="18.75" x14ac:dyDescent="0.3">
      <c r="A72" s="1"/>
      <c r="B72" s="1"/>
      <c r="C72" s="1"/>
      <c r="D72" s="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2805</v>
      </c>
      <c r="U72" s="3" t="s">
        <v>98</v>
      </c>
      <c r="V72" s="3">
        <v>2</v>
      </c>
      <c r="W72" s="3"/>
    </row>
    <row r="73" spans="1:23" ht="18.75" x14ac:dyDescent="0.3">
      <c r="A73" s="1"/>
      <c r="B73" s="1"/>
      <c r="C73" s="1"/>
      <c r="D73" s="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2202</v>
      </c>
      <c r="U73" s="3" t="s">
        <v>99</v>
      </c>
      <c r="V73" s="3">
        <v>2</v>
      </c>
      <c r="W73" s="3"/>
    </row>
    <row r="74" spans="1:23" ht="18.75" x14ac:dyDescent="0.3">
      <c r="A74" s="1"/>
      <c r="B74" s="1"/>
      <c r="C74" s="1"/>
      <c r="D74" s="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2697</v>
      </c>
      <c r="U74" s="3" t="s">
        <v>100</v>
      </c>
      <c r="V74" s="3">
        <v>2</v>
      </c>
      <c r="W74" s="3"/>
    </row>
    <row r="75" spans="1:23" ht="18.75" x14ac:dyDescent="0.3">
      <c r="A75" s="1"/>
      <c r="B75" s="1"/>
      <c r="C75" s="1"/>
      <c r="D75" s="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2566</v>
      </c>
      <c r="U75" s="3" t="s">
        <v>101</v>
      </c>
      <c r="V75" s="3">
        <v>2</v>
      </c>
      <c r="W75" s="3"/>
    </row>
    <row r="76" spans="1:23" ht="18.75" x14ac:dyDescent="0.3">
      <c r="A76" s="1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17</v>
      </c>
      <c r="T76" s="3">
        <v>1994</v>
      </c>
      <c r="U76" s="3" t="s">
        <v>102</v>
      </c>
      <c r="V76" s="3">
        <v>2</v>
      </c>
      <c r="W76" s="3"/>
    </row>
    <row r="77" spans="1:23" ht="18.75" x14ac:dyDescent="0.3">
      <c r="A77" s="1"/>
      <c r="B77" s="1"/>
      <c r="C77" s="1"/>
      <c r="D77" s="1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13</v>
      </c>
      <c r="T77" s="3">
        <v>2317</v>
      </c>
      <c r="U77" s="3" t="s">
        <v>103</v>
      </c>
      <c r="V77" s="3">
        <v>2</v>
      </c>
      <c r="W77" s="3"/>
    </row>
    <row r="78" spans="1:23" ht="18.75" x14ac:dyDescent="0.3">
      <c r="A78" s="1"/>
      <c r="B78" s="1"/>
      <c r="C78" s="1"/>
      <c r="D78" s="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17</v>
      </c>
      <c r="T78" s="3">
        <v>2087</v>
      </c>
      <c r="U78" s="3" t="s">
        <v>104</v>
      </c>
      <c r="V78" s="3">
        <v>2</v>
      </c>
      <c r="W78" s="3"/>
    </row>
    <row r="79" spans="1:23" ht="18.75" x14ac:dyDescent="0.3">
      <c r="A79" s="1"/>
      <c r="B79" s="1"/>
      <c r="C79" s="1"/>
      <c r="D79" s="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13</v>
      </c>
      <c r="T79" s="3">
        <v>2469</v>
      </c>
      <c r="U79" s="3" t="s">
        <v>105</v>
      </c>
      <c r="V79" s="3">
        <v>2</v>
      </c>
      <c r="W79" s="3"/>
    </row>
    <row r="80" spans="1:23" ht="18.75" x14ac:dyDescent="0.3">
      <c r="A80" s="1"/>
      <c r="B80" s="1"/>
      <c r="C80" s="1"/>
      <c r="D80" s="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2487</v>
      </c>
      <c r="U80" s="3" t="s">
        <v>106</v>
      </c>
      <c r="V80" s="3">
        <v>2</v>
      </c>
      <c r="W80" s="3"/>
    </row>
    <row r="81" spans="1:23" ht="18.75" x14ac:dyDescent="0.3">
      <c r="A81" s="1"/>
      <c r="B81" s="1"/>
      <c r="C81" s="1"/>
      <c r="D81" s="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17</v>
      </c>
      <c r="T81" s="3">
        <v>2016</v>
      </c>
      <c r="U81" s="3" t="s">
        <v>107</v>
      </c>
      <c r="V81" s="3">
        <v>2</v>
      </c>
      <c r="W81" s="3"/>
    </row>
    <row r="82" spans="1:23" ht="18.75" x14ac:dyDescent="0.3">
      <c r="A82" s="1"/>
      <c r="B82" s="1"/>
      <c r="C82" s="1"/>
      <c r="D82" s="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13</v>
      </c>
      <c r="T82" s="3">
        <v>2240</v>
      </c>
      <c r="U82" s="3" t="s">
        <v>108</v>
      </c>
      <c r="V82" s="3">
        <v>2</v>
      </c>
      <c r="W82" s="3"/>
    </row>
    <row r="83" spans="1:23" ht="18.75" x14ac:dyDescent="0.3">
      <c r="A83" s="1"/>
      <c r="B83" s="1"/>
      <c r="C83" s="1"/>
      <c r="D83" s="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93</v>
      </c>
      <c r="T83" s="3">
        <v>3061</v>
      </c>
      <c r="U83" s="3" t="s">
        <v>109</v>
      </c>
      <c r="V83" s="3">
        <v>2</v>
      </c>
      <c r="W83" s="3"/>
    </row>
    <row r="84" spans="1:23" ht="18.75" x14ac:dyDescent="0.3">
      <c r="A84" s="1"/>
      <c r="B84" s="1"/>
      <c r="C84" s="1"/>
      <c r="D84" s="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3148</v>
      </c>
      <c r="U84" s="3" t="s">
        <v>110</v>
      </c>
      <c r="V84" s="3">
        <v>2</v>
      </c>
      <c r="W84" s="3"/>
    </row>
    <row r="85" spans="1:23" ht="18.75" x14ac:dyDescent="0.3">
      <c r="A85" s="1"/>
      <c r="B85" s="1"/>
      <c r="C85" s="1"/>
      <c r="D85" s="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13</v>
      </c>
      <c r="T85" s="3">
        <v>2271</v>
      </c>
      <c r="U85" s="3" t="s">
        <v>111</v>
      </c>
      <c r="V85" s="3">
        <v>2</v>
      </c>
      <c r="W85" s="3"/>
    </row>
    <row r="86" spans="1:23" ht="18.75" x14ac:dyDescent="0.3">
      <c r="A86" s="1"/>
      <c r="B86" s="1"/>
      <c r="C86" s="1"/>
      <c r="D86" s="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93</v>
      </c>
      <c r="T86" s="3">
        <v>3187</v>
      </c>
      <c r="U86" s="3" t="s">
        <v>112</v>
      </c>
      <c r="V86" s="3">
        <v>2</v>
      </c>
      <c r="W86" s="3"/>
    </row>
    <row r="87" spans="1:23" ht="18.75" x14ac:dyDescent="0.3">
      <c r="A87" s="1"/>
      <c r="B87" s="1"/>
      <c r="C87" s="1"/>
      <c r="D87" s="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17</v>
      </c>
      <c r="T87" s="3">
        <v>1899</v>
      </c>
      <c r="U87" s="3" t="s">
        <v>113</v>
      </c>
      <c r="V87" s="3">
        <v>2</v>
      </c>
      <c r="W87" s="3"/>
    </row>
    <row r="88" spans="1:23" ht="18.75" x14ac:dyDescent="0.3">
      <c r="A88" s="1"/>
      <c r="B88" s="1"/>
      <c r="C88" s="1"/>
      <c r="D88" s="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13</v>
      </c>
      <c r="T88" s="3">
        <v>2211</v>
      </c>
      <c r="U88" s="3" t="s">
        <v>114</v>
      </c>
      <c r="V88" s="3">
        <v>2</v>
      </c>
      <c r="W88" s="3"/>
    </row>
    <row r="89" spans="1:23" ht="18.75" x14ac:dyDescent="0.3">
      <c r="A89" s="1"/>
      <c r="B89" s="1"/>
      <c r="C89" s="1"/>
      <c r="D89" s="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2241</v>
      </c>
      <c r="U89" s="3" t="s">
        <v>115</v>
      </c>
      <c r="V89" s="3">
        <v>2</v>
      </c>
      <c r="W89" s="3"/>
    </row>
    <row r="90" spans="1:23" ht="18.75" x14ac:dyDescent="0.3">
      <c r="A90" s="1"/>
      <c r="B90" s="1"/>
      <c r="C90" s="1"/>
      <c r="D90" s="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2364</v>
      </c>
      <c r="U90" s="3" t="s">
        <v>116</v>
      </c>
      <c r="V90" s="3">
        <v>2</v>
      </c>
      <c r="W90" s="3"/>
    </row>
    <row r="91" spans="1:23" ht="18.75" x14ac:dyDescent="0.3">
      <c r="A91" s="1"/>
      <c r="B91" s="1"/>
      <c r="C91" s="1"/>
      <c r="D91" s="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2253</v>
      </c>
      <c r="U91" s="3" t="s">
        <v>117</v>
      </c>
      <c r="V91" s="3">
        <v>2</v>
      </c>
      <c r="W91" s="3"/>
    </row>
    <row r="92" spans="1:23" ht="18.75" x14ac:dyDescent="0.3">
      <c r="A92" s="1"/>
      <c r="B92" s="1"/>
      <c r="C92" s="1"/>
      <c r="D92" s="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2368</v>
      </c>
      <c r="U92" s="3" t="s">
        <v>118</v>
      </c>
      <c r="V92" s="3">
        <v>2</v>
      </c>
      <c r="W92" s="3"/>
    </row>
    <row r="93" spans="1:23" ht="18.75" x14ac:dyDescent="0.3">
      <c r="A93" s="1"/>
      <c r="B93" s="1"/>
      <c r="C93" s="1"/>
      <c r="D93" s="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2242</v>
      </c>
      <c r="U93" s="3" t="s">
        <v>119</v>
      </c>
      <c r="V93" s="3">
        <v>2</v>
      </c>
      <c r="W93" s="3"/>
    </row>
    <row r="94" spans="1:23" ht="18.75" x14ac:dyDescent="0.3">
      <c r="A94" s="1"/>
      <c r="B94" s="1"/>
      <c r="C94" s="1"/>
      <c r="D94" s="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93</v>
      </c>
      <c r="T94" s="3">
        <v>3163</v>
      </c>
      <c r="U94" s="3" t="s">
        <v>120</v>
      </c>
      <c r="V94" s="3">
        <v>2</v>
      </c>
      <c r="W94" s="3"/>
    </row>
    <row r="95" spans="1:23" ht="18.75" x14ac:dyDescent="0.3">
      <c r="A95" s="1"/>
      <c r="B95" s="1"/>
      <c r="C95" s="1"/>
      <c r="D95" s="1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17</v>
      </c>
      <c r="T95" s="3">
        <v>1850</v>
      </c>
      <c r="U95" s="3" t="s">
        <v>121</v>
      </c>
      <c r="V95" s="3">
        <v>2</v>
      </c>
      <c r="W95" s="3"/>
    </row>
    <row r="96" spans="1:23" ht="18.75" x14ac:dyDescent="0.3">
      <c r="A96" s="1"/>
      <c r="B96" s="1"/>
      <c r="C96" s="1"/>
      <c r="D96" s="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13</v>
      </c>
      <c r="T96" s="3">
        <v>2115</v>
      </c>
      <c r="U96" s="3" t="s">
        <v>122</v>
      </c>
      <c r="V96" s="3">
        <v>2</v>
      </c>
      <c r="W96" s="3"/>
    </row>
    <row r="97" spans="1:23" ht="18.75" x14ac:dyDescent="0.3">
      <c r="A97" s="1"/>
      <c r="B97" s="1"/>
      <c r="C97" s="1"/>
      <c r="D97" s="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2294</v>
      </c>
      <c r="U97" s="3" t="s">
        <v>123</v>
      </c>
      <c r="V97" s="3">
        <v>2</v>
      </c>
      <c r="W97" s="3"/>
    </row>
    <row r="98" spans="1:23" ht="18.75" x14ac:dyDescent="0.3">
      <c r="A98" s="1"/>
      <c r="B98" s="1"/>
      <c r="C98" s="1"/>
      <c r="D98" s="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2508</v>
      </c>
      <c r="U98" s="3" t="s">
        <v>124</v>
      </c>
      <c r="V98" s="3">
        <v>2</v>
      </c>
      <c r="W98" s="3"/>
    </row>
    <row r="99" spans="1:23" ht="18.75" x14ac:dyDescent="0.3">
      <c r="A99" s="1"/>
      <c r="B99" s="1"/>
      <c r="C99" s="1"/>
      <c r="D99" s="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2901</v>
      </c>
      <c r="U99" s="3" t="s">
        <v>125</v>
      </c>
      <c r="V99" s="3">
        <v>2</v>
      </c>
      <c r="W99" s="3"/>
    </row>
    <row r="100" spans="1:23" ht="18.75" x14ac:dyDescent="0.3">
      <c r="A100" s="1"/>
      <c r="B100" s="1"/>
      <c r="C100" s="1"/>
      <c r="D100" s="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2828</v>
      </c>
      <c r="U100" s="3" t="s">
        <v>126</v>
      </c>
      <c r="V100" s="3">
        <v>2</v>
      </c>
      <c r="W100" s="3"/>
    </row>
    <row r="101" spans="1:23" ht="18.75" x14ac:dyDescent="0.3">
      <c r="A101" s="1"/>
      <c r="B101" s="1"/>
      <c r="C101" s="1"/>
      <c r="D101" s="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17</v>
      </c>
      <c r="T101" s="3">
        <v>1769</v>
      </c>
      <c r="U101" s="3" t="s">
        <v>127</v>
      </c>
      <c r="V101" s="3">
        <v>2</v>
      </c>
      <c r="W101" s="3"/>
    </row>
    <row r="102" spans="1:23" ht="18.75" x14ac:dyDescent="0.3">
      <c r="A102" s="1"/>
      <c r="B102" s="1"/>
      <c r="C102" s="1"/>
      <c r="D102" s="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93</v>
      </c>
      <c r="T102" s="3">
        <v>3057</v>
      </c>
      <c r="U102" s="3" t="s">
        <v>128</v>
      </c>
      <c r="V102" s="3">
        <v>2</v>
      </c>
      <c r="W102" s="3"/>
    </row>
    <row r="103" spans="1:23" ht="18.75" x14ac:dyDescent="0.3">
      <c r="A103" s="1"/>
      <c r="B103" s="1"/>
      <c r="C103" s="1"/>
      <c r="D103" s="1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3048</v>
      </c>
      <c r="U103" s="3" t="s">
        <v>129</v>
      </c>
      <c r="V103" s="3">
        <v>2</v>
      </c>
      <c r="W103" s="3"/>
    </row>
    <row r="104" spans="1:23" ht="18.75" x14ac:dyDescent="0.3">
      <c r="A104" s="1"/>
      <c r="B104" s="1"/>
      <c r="C104" s="1"/>
      <c r="D104" s="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13</v>
      </c>
      <c r="T104" s="3">
        <v>2196</v>
      </c>
      <c r="U104" s="3" t="s">
        <v>130</v>
      </c>
      <c r="V104" s="3">
        <v>2</v>
      </c>
      <c r="W104" s="3"/>
    </row>
    <row r="105" spans="1:23" ht="18.75" x14ac:dyDescent="0.3">
      <c r="A105" s="1"/>
      <c r="B105" s="1"/>
      <c r="C105" s="1"/>
      <c r="D105" s="1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2464</v>
      </c>
      <c r="U105" s="3" t="s">
        <v>131</v>
      </c>
      <c r="V105" s="3">
        <v>2</v>
      </c>
      <c r="W105" s="3"/>
    </row>
    <row r="106" spans="1:23" ht="18.75" x14ac:dyDescent="0.3">
      <c r="A106" s="1"/>
      <c r="B106" s="1"/>
      <c r="C106" s="1"/>
      <c r="D106" s="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2690</v>
      </c>
      <c r="U106" s="3" t="s">
        <v>132</v>
      </c>
      <c r="V106" s="3">
        <v>2</v>
      </c>
      <c r="W106" s="3"/>
    </row>
    <row r="107" spans="1:23" ht="18.75" x14ac:dyDescent="0.3">
      <c r="A107" s="1"/>
      <c r="B107" s="1"/>
      <c r="C107" s="1"/>
      <c r="D107" s="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17</v>
      </c>
      <c r="T107" s="3">
        <v>1956</v>
      </c>
      <c r="U107" s="3" t="s">
        <v>133</v>
      </c>
      <c r="V107" s="3">
        <v>2</v>
      </c>
      <c r="W107" s="3"/>
    </row>
    <row r="108" spans="1:23" ht="18.75" x14ac:dyDescent="0.3">
      <c r="A108" s="1"/>
      <c r="B108" s="1"/>
      <c r="C108" s="1"/>
      <c r="D108" s="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13</v>
      </c>
      <c r="T108" s="3">
        <v>2187</v>
      </c>
      <c r="U108" s="3" t="s">
        <v>134</v>
      </c>
      <c r="V108" s="3">
        <v>2</v>
      </c>
      <c r="W108" s="3"/>
    </row>
    <row r="109" spans="1:23" ht="18.75" x14ac:dyDescent="0.3">
      <c r="A109" s="1"/>
      <c r="B109" s="1"/>
      <c r="C109" s="1"/>
      <c r="D109" s="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2184</v>
      </c>
      <c r="U109" s="3" t="s">
        <v>135</v>
      </c>
      <c r="V109" s="3">
        <v>2</v>
      </c>
      <c r="W109" s="3"/>
    </row>
    <row r="110" spans="1:23" ht="18.75" x14ac:dyDescent="0.3">
      <c r="A110" s="1"/>
      <c r="B110" s="1"/>
      <c r="C110" s="1"/>
      <c r="D110" s="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17</v>
      </c>
      <c r="T110" s="3">
        <v>2056</v>
      </c>
      <c r="U110" s="3" t="s">
        <v>136</v>
      </c>
      <c r="V110" s="3">
        <v>2</v>
      </c>
      <c r="W110" s="3"/>
    </row>
    <row r="111" spans="1:23" ht="18.75" x14ac:dyDescent="0.3">
      <c r="A111" s="1"/>
      <c r="B111" s="1"/>
      <c r="C111" s="1"/>
      <c r="D111" s="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13</v>
      </c>
      <c r="T111" s="3">
        <v>2721</v>
      </c>
      <c r="U111" s="3" t="s">
        <v>137</v>
      </c>
      <c r="V111" s="3">
        <v>2</v>
      </c>
      <c r="W111" s="3"/>
    </row>
    <row r="112" spans="1:23" ht="18.75" x14ac:dyDescent="0.3">
      <c r="A112" s="1"/>
      <c r="B112" s="1"/>
      <c r="C112" s="1"/>
      <c r="D112" s="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2977</v>
      </c>
      <c r="U112" s="3" t="s">
        <v>138</v>
      </c>
      <c r="V112" s="3">
        <v>2</v>
      </c>
      <c r="W112" s="3"/>
    </row>
    <row r="113" spans="1:23" ht="18.75" x14ac:dyDescent="0.3">
      <c r="A113" s="1"/>
      <c r="B113" s="1"/>
      <c r="C113" s="1"/>
      <c r="D113" s="1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2894</v>
      </c>
      <c r="U113" s="3" t="s">
        <v>139</v>
      </c>
      <c r="V113" s="3">
        <v>2</v>
      </c>
      <c r="W113" s="3"/>
    </row>
    <row r="114" spans="1:23" ht="18.75" x14ac:dyDescent="0.3">
      <c r="A114" s="1"/>
      <c r="B114" s="1"/>
      <c r="C114" s="1"/>
      <c r="D114" s="1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2675</v>
      </c>
      <c r="U114" s="3" t="s">
        <v>140</v>
      </c>
      <c r="V114" s="3">
        <v>2</v>
      </c>
      <c r="W114" s="3"/>
    </row>
    <row r="115" spans="1:23" ht="18.75" x14ac:dyDescent="0.3">
      <c r="A115" s="1"/>
      <c r="B115" s="1"/>
      <c r="C115" s="1"/>
      <c r="D115" s="1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2832</v>
      </c>
      <c r="U115" s="3" t="s">
        <v>141</v>
      </c>
      <c r="V115" s="3">
        <v>2</v>
      </c>
      <c r="W115" s="3"/>
    </row>
    <row r="116" spans="1:23" ht="18.75" x14ac:dyDescent="0.3">
      <c r="A116" s="1"/>
      <c r="B116" s="1"/>
      <c r="C116" s="1"/>
      <c r="D116" s="1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2652</v>
      </c>
      <c r="U116" s="3" t="s">
        <v>142</v>
      </c>
      <c r="V116" s="3">
        <v>2</v>
      </c>
      <c r="W116" s="3"/>
    </row>
    <row r="117" spans="1:23" ht="18.75" x14ac:dyDescent="0.3">
      <c r="A117" s="1"/>
      <c r="B117" s="1"/>
      <c r="C117" s="1"/>
      <c r="D117" s="1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2741</v>
      </c>
      <c r="U117" s="3" t="s">
        <v>143</v>
      </c>
      <c r="V117" s="3">
        <v>2</v>
      </c>
      <c r="W117" s="3"/>
    </row>
    <row r="118" spans="1:23" ht="18.75" x14ac:dyDescent="0.3">
      <c r="A118" s="1"/>
      <c r="B118" s="1"/>
      <c r="C118" s="1"/>
      <c r="D118" s="1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17</v>
      </c>
      <c r="T118" s="3">
        <v>2069</v>
      </c>
      <c r="U118" s="3" t="s">
        <v>144</v>
      </c>
      <c r="V118" s="3">
        <v>2</v>
      </c>
      <c r="W118" s="3"/>
    </row>
    <row r="119" spans="1:23" ht="18.75" x14ac:dyDescent="0.3">
      <c r="A119" s="1"/>
      <c r="B119" s="1"/>
      <c r="C119" s="1"/>
      <c r="D119" s="1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1901</v>
      </c>
      <c r="U119" s="3" t="s">
        <v>145</v>
      </c>
      <c r="V119" s="3">
        <v>2</v>
      </c>
      <c r="W119" s="3"/>
    </row>
    <row r="120" spans="1:23" ht="18.75" x14ac:dyDescent="0.3">
      <c r="A120" s="1"/>
      <c r="B120" s="1"/>
      <c r="C120" s="1"/>
      <c r="D120" s="1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13</v>
      </c>
      <c r="T120" s="3">
        <v>2311</v>
      </c>
      <c r="U120" s="3" t="s">
        <v>146</v>
      </c>
      <c r="V120" s="3">
        <v>2</v>
      </c>
      <c r="W120" s="3"/>
    </row>
    <row r="121" spans="1:23" ht="18.75" x14ac:dyDescent="0.3">
      <c r="A121" s="1"/>
      <c r="B121" s="1"/>
      <c r="C121" s="1"/>
      <c r="D121" s="1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2120</v>
      </c>
      <c r="U121" s="3" t="s">
        <v>147</v>
      </c>
      <c r="V121" s="3">
        <v>2</v>
      </c>
      <c r="W121" s="3"/>
    </row>
    <row r="122" spans="1:23" ht="18.75" x14ac:dyDescent="0.3">
      <c r="A122" s="1"/>
      <c r="B122" s="1"/>
      <c r="C122" s="1"/>
      <c r="D122" s="1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2183</v>
      </c>
      <c r="U122" s="3" t="s">
        <v>148</v>
      </c>
      <c r="V122" s="3">
        <v>2</v>
      </c>
      <c r="W122" s="3"/>
    </row>
    <row r="123" spans="1:23" ht="18.75" x14ac:dyDescent="0.3">
      <c r="A123" s="1"/>
      <c r="B123" s="1"/>
      <c r="C123" s="1"/>
      <c r="D123" s="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2734</v>
      </c>
      <c r="U123" s="3" t="s">
        <v>149</v>
      </c>
      <c r="V123" s="3">
        <v>2</v>
      </c>
      <c r="W123" s="3"/>
    </row>
    <row r="124" spans="1:23" ht="18.75" x14ac:dyDescent="0.3">
      <c r="A124" s="1"/>
      <c r="B124" s="1"/>
      <c r="C124" s="1"/>
      <c r="D124" s="1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2963</v>
      </c>
      <c r="U124" s="3" t="s">
        <v>150</v>
      </c>
      <c r="V124" s="3">
        <v>2</v>
      </c>
      <c r="W124" s="3"/>
    </row>
    <row r="125" spans="1:23" ht="18.75" x14ac:dyDescent="0.3">
      <c r="A125" s="1"/>
      <c r="B125" s="1"/>
      <c r="C125" s="1"/>
      <c r="D125" s="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2324</v>
      </c>
      <c r="U125" s="3" t="s">
        <v>151</v>
      </c>
      <c r="V125" s="3">
        <v>2</v>
      </c>
      <c r="W125" s="3"/>
    </row>
    <row r="126" spans="1:23" ht="18.75" x14ac:dyDescent="0.3">
      <c r="A126" s="1"/>
      <c r="B126" s="1"/>
      <c r="C126" s="1"/>
      <c r="D126" s="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2384</v>
      </c>
      <c r="U126" s="3" t="s">
        <v>152</v>
      </c>
      <c r="V126" s="3">
        <v>2</v>
      </c>
      <c r="W126" s="3"/>
    </row>
    <row r="127" spans="1:23" ht="18.75" x14ac:dyDescent="0.3">
      <c r="A127" s="1"/>
      <c r="B127" s="1"/>
      <c r="C127" s="1"/>
      <c r="D127" s="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2289</v>
      </c>
      <c r="U127" s="3" t="s">
        <v>153</v>
      </c>
      <c r="V127" s="3">
        <v>2</v>
      </c>
      <c r="W127" s="3"/>
    </row>
    <row r="128" spans="1:23" ht="18.75" x14ac:dyDescent="0.3">
      <c r="A128" s="1"/>
      <c r="B128" s="1"/>
      <c r="C128" s="1"/>
      <c r="D128" s="1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2196</v>
      </c>
      <c r="U128" s="3" t="s">
        <v>154</v>
      </c>
      <c r="V128" s="3">
        <v>2</v>
      </c>
      <c r="W128" s="3"/>
    </row>
    <row r="129" spans="1:23" ht="18.75" x14ac:dyDescent="0.3">
      <c r="A129" s="1"/>
      <c r="B129" s="1"/>
      <c r="C129" s="1"/>
      <c r="D129" s="1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2202</v>
      </c>
      <c r="U129" s="3" t="s">
        <v>155</v>
      </c>
      <c r="V129" s="3">
        <v>2</v>
      </c>
      <c r="W129" s="3"/>
    </row>
    <row r="130" spans="1:23" ht="18.75" x14ac:dyDescent="0.3">
      <c r="A130" s="1"/>
      <c r="B130" s="1"/>
      <c r="C130" s="1"/>
      <c r="D130" s="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2338</v>
      </c>
      <c r="U130" s="3" t="s">
        <v>156</v>
      </c>
      <c r="V130" s="3">
        <v>2</v>
      </c>
      <c r="W130" s="3"/>
    </row>
    <row r="131" spans="1:23" ht="18.75" x14ac:dyDescent="0.3">
      <c r="A131" s="1"/>
      <c r="B131" s="1"/>
      <c r="C131" s="1"/>
      <c r="D131" s="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17</v>
      </c>
      <c r="T131" s="3">
        <v>1825</v>
      </c>
      <c r="U131" s="3" t="s">
        <v>157</v>
      </c>
      <c r="V131" s="3">
        <v>2</v>
      </c>
      <c r="W131" s="3"/>
    </row>
    <row r="132" spans="1:23" ht="18.75" x14ac:dyDescent="0.3">
      <c r="A132" s="1"/>
      <c r="B132" s="1"/>
      <c r="C132" s="1"/>
      <c r="D132" s="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1742</v>
      </c>
      <c r="U132" s="3" t="s">
        <v>158</v>
      </c>
      <c r="V132" s="3">
        <v>2</v>
      </c>
      <c r="W132" s="3"/>
    </row>
    <row r="133" spans="1:23" ht="18.75" x14ac:dyDescent="0.3">
      <c r="A133" s="1"/>
      <c r="B133" s="1"/>
      <c r="C133" s="1"/>
      <c r="D133" s="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1879</v>
      </c>
      <c r="U133" s="3" t="s">
        <v>159</v>
      </c>
      <c r="V133" s="3">
        <v>2</v>
      </c>
      <c r="W133" s="3"/>
    </row>
    <row r="134" spans="1:23" ht="18.75" x14ac:dyDescent="0.3">
      <c r="A134" s="1"/>
      <c r="B134" s="1"/>
      <c r="C134" s="1"/>
      <c r="D134" s="1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1830</v>
      </c>
      <c r="U134" s="3" t="s">
        <v>160</v>
      </c>
      <c r="V134" s="3">
        <v>2</v>
      </c>
      <c r="W134" s="3"/>
    </row>
    <row r="135" spans="1:23" ht="18.75" x14ac:dyDescent="0.3">
      <c r="A135" s="1"/>
      <c r="B135" s="1"/>
      <c r="C135" s="1"/>
      <c r="D135" s="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1954</v>
      </c>
      <c r="U135" s="3" t="s">
        <v>161</v>
      </c>
      <c r="V135" s="3">
        <v>2</v>
      </c>
      <c r="W135" s="3"/>
    </row>
    <row r="136" spans="1:23" ht="18.75" x14ac:dyDescent="0.3">
      <c r="A136" s="1"/>
      <c r="B136" s="1"/>
      <c r="C136" s="1"/>
      <c r="D136" s="1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13</v>
      </c>
      <c r="T136" s="3">
        <v>2464</v>
      </c>
      <c r="U136" s="3" t="s">
        <v>162</v>
      </c>
      <c r="V136" s="3">
        <v>2</v>
      </c>
      <c r="W136" s="3"/>
    </row>
    <row r="137" spans="1:23" ht="18.75" x14ac:dyDescent="0.3">
      <c r="A137" s="1"/>
      <c r="B137" s="1"/>
      <c r="C137" s="1"/>
      <c r="D137" s="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2761</v>
      </c>
      <c r="U137" s="3" t="s">
        <v>163</v>
      </c>
      <c r="V137" s="3">
        <v>2</v>
      </c>
      <c r="W137" s="3"/>
    </row>
    <row r="138" spans="1:23" ht="18.75" x14ac:dyDescent="0.3">
      <c r="A138" s="1"/>
      <c r="B138" s="1"/>
      <c r="C138" s="1"/>
      <c r="D138" s="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2306</v>
      </c>
      <c r="U138" s="3" t="s">
        <v>164</v>
      </c>
      <c r="V138" s="3">
        <v>2</v>
      </c>
      <c r="W138" s="3"/>
    </row>
    <row r="139" spans="1:23" ht="18.75" x14ac:dyDescent="0.3">
      <c r="A139" s="1"/>
      <c r="B139" s="1"/>
      <c r="C139" s="1"/>
      <c r="D139" s="1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2715</v>
      </c>
      <c r="U139" s="3" t="s">
        <v>165</v>
      </c>
      <c r="V139" s="3">
        <v>2</v>
      </c>
      <c r="W139" s="3"/>
    </row>
    <row r="140" spans="1:23" ht="18.75" x14ac:dyDescent="0.3">
      <c r="A140" s="1"/>
      <c r="B140" s="1"/>
      <c r="C140" s="1"/>
      <c r="D140" s="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166</v>
      </c>
      <c r="S140" s="3" t="s">
        <v>13</v>
      </c>
      <c r="T140" s="3">
        <v>2535</v>
      </c>
      <c r="U140" s="3" t="s">
        <v>167</v>
      </c>
      <c r="V140" s="3">
        <v>3</v>
      </c>
      <c r="W140" s="3"/>
    </row>
    <row r="141" spans="1:23" ht="18.75" x14ac:dyDescent="0.3">
      <c r="A141" s="1"/>
      <c r="B141" s="1"/>
      <c r="C141" s="1"/>
      <c r="D141" s="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17</v>
      </c>
      <c r="T141" s="3">
        <v>1898</v>
      </c>
      <c r="U141" s="3" t="s">
        <v>168</v>
      </c>
      <c r="V141" s="3">
        <v>3</v>
      </c>
      <c r="W141" s="3"/>
    </row>
    <row r="142" spans="1:23" ht="18.75" x14ac:dyDescent="0.3">
      <c r="A142" s="1"/>
      <c r="B142" s="1"/>
      <c r="C142" s="1"/>
      <c r="D142" s="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1922</v>
      </c>
      <c r="U142" s="3" t="s">
        <v>169</v>
      </c>
      <c r="V142" s="3">
        <v>3</v>
      </c>
      <c r="W142" s="3"/>
    </row>
    <row r="143" spans="1:23" ht="18.75" x14ac:dyDescent="0.3">
      <c r="A143" s="1"/>
      <c r="B143" s="1"/>
      <c r="C143" s="1"/>
      <c r="D143" s="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13</v>
      </c>
      <c r="T143" s="3">
        <v>2134</v>
      </c>
      <c r="U143" s="3" t="s">
        <v>170</v>
      </c>
      <c r="V143" s="3">
        <v>3</v>
      </c>
      <c r="W143" s="3"/>
    </row>
    <row r="144" spans="1:23" ht="18.75" x14ac:dyDescent="0.3">
      <c r="A144" s="1"/>
      <c r="B144" s="1"/>
      <c r="C144" s="1"/>
      <c r="D144" s="1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17</v>
      </c>
      <c r="T144" s="3">
        <v>1642</v>
      </c>
      <c r="U144" s="3" t="s">
        <v>171</v>
      </c>
      <c r="V144" s="3">
        <v>3</v>
      </c>
      <c r="W144" s="3"/>
    </row>
    <row r="145" spans="1:23" ht="18.75" x14ac:dyDescent="0.3">
      <c r="A145" s="1"/>
      <c r="B145" s="1"/>
      <c r="C145" s="1"/>
      <c r="D145" s="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13</v>
      </c>
      <c r="T145" s="3">
        <v>2408</v>
      </c>
      <c r="U145" s="3" t="s">
        <v>172</v>
      </c>
      <c r="V145" s="3">
        <v>3</v>
      </c>
      <c r="W145" s="3"/>
    </row>
    <row r="146" spans="1:23" ht="18.75" x14ac:dyDescent="0.3">
      <c r="A146" s="1"/>
      <c r="B146" s="1"/>
      <c r="C146" s="1"/>
      <c r="D146" s="1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173</v>
      </c>
      <c r="T146" s="3">
        <v>1243</v>
      </c>
      <c r="U146" s="3" t="s">
        <v>174</v>
      </c>
      <c r="V146" s="3">
        <v>3</v>
      </c>
      <c r="W146" s="3"/>
    </row>
    <row r="147" spans="1:23" ht="18.75" x14ac:dyDescent="0.3">
      <c r="A147" s="1"/>
      <c r="B147" s="1"/>
      <c r="C147" s="1"/>
      <c r="D147" s="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13</v>
      </c>
      <c r="T147" s="3">
        <v>2783</v>
      </c>
      <c r="U147" s="3" t="s">
        <v>175</v>
      </c>
      <c r="V147" s="3">
        <v>3</v>
      </c>
      <c r="W147" s="3"/>
    </row>
    <row r="148" spans="1:23" ht="18.75" x14ac:dyDescent="0.3">
      <c r="A148" s="1"/>
      <c r="B148" s="1"/>
      <c r="C148" s="1"/>
      <c r="D148" s="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173</v>
      </c>
      <c r="T148" s="3">
        <v>1295</v>
      </c>
      <c r="U148" s="3" t="s">
        <v>176</v>
      </c>
      <c r="V148" s="3">
        <v>3</v>
      </c>
      <c r="W148" s="3"/>
    </row>
    <row r="149" spans="1:23" ht="18.75" x14ac:dyDescent="0.3">
      <c r="A149" s="1"/>
      <c r="B149" s="1"/>
      <c r="C149" s="1"/>
      <c r="D149" s="1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</v>
      </c>
      <c r="T149" s="3">
        <v>1942</v>
      </c>
      <c r="U149" s="3" t="s">
        <v>177</v>
      </c>
      <c r="V149" s="3">
        <v>3</v>
      </c>
      <c r="W149" s="3"/>
    </row>
    <row r="150" spans="1:23" ht="18.75" x14ac:dyDescent="0.3">
      <c r="A150" s="1"/>
      <c r="B150" s="1"/>
      <c r="C150" s="1"/>
      <c r="D150" s="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13</v>
      </c>
      <c r="T150" s="3">
        <v>2199</v>
      </c>
      <c r="U150" s="3" t="s">
        <v>178</v>
      </c>
      <c r="V150" s="3">
        <v>3</v>
      </c>
      <c r="W150" s="3"/>
    </row>
    <row r="151" spans="1:23" ht="18.75" x14ac:dyDescent="0.3">
      <c r="A151" s="1"/>
      <c r="B151" s="1"/>
      <c r="C151" s="1"/>
      <c r="D151" s="1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17</v>
      </c>
      <c r="T151" s="3">
        <v>1912</v>
      </c>
      <c r="U151" s="3" t="s">
        <v>179</v>
      </c>
      <c r="V151" s="3">
        <v>3</v>
      </c>
      <c r="W151" s="3"/>
    </row>
    <row r="152" spans="1:23" ht="18.75" x14ac:dyDescent="0.3">
      <c r="A152" s="1"/>
      <c r="B152" s="1"/>
      <c r="C152" s="1"/>
      <c r="D152" s="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13</v>
      </c>
      <c r="T152" s="3">
        <v>2758</v>
      </c>
      <c r="U152" s="3" t="s">
        <v>180</v>
      </c>
      <c r="V152" s="3">
        <v>3</v>
      </c>
      <c r="W152" s="3"/>
    </row>
    <row r="153" spans="1:23" ht="18.75" x14ac:dyDescent="0.3">
      <c r="A153" s="1"/>
      <c r="B153" s="1"/>
      <c r="C153" s="1"/>
      <c r="D153" s="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17</v>
      </c>
      <c r="T153" s="3">
        <v>1620</v>
      </c>
      <c r="U153" s="3" t="s">
        <v>181</v>
      </c>
      <c r="V153" s="3">
        <v>3</v>
      </c>
      <c r="W153" s="3"/>
    </row>
    <row r="154" spans="1:23" ht="18.75" x14ac:dyDescent="0.3">
      <c r="A154" s="1"/>
      <c r="B154" s="1"/>
      <c r="C154" s="1"/>
      <c r="D154" s="1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1786</v>
      </c>
      <c r="U154" s="3" t="s">
        <v>182</v>
      </c>
      <c r="V154" s="3">
        <v>3</v>
      </c>
      <c r="W154" s="3"/>
    </row>
    <row r="155" spans="1:23" ht="18.75" x14ac:dyDescent="0.3">
      <c r="A155" s="1"/>
      <c r="B155" s="1"/>
      <c r="C155" s="1"/>
      <c r="D155" s="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13</v>
      </c>
      <c r="T155" s="3">
        <v>2921</v>
      </c>
      <c r="U155" s="3" t="s">
        <v>183</v>
      </c>
      <c r="V155" s="3">
        <v>3</v>
      </c>
      <c r="W155" s="3"/>
    </row>
    <row r="156" spans="1:23" ht="18.75" x14ac:dyDescent="0.3">
      <c r="A156" s="1"/>
      <c r="B156" s="1"/>
      <c r="C156" s="1"/>
      <c r="D156" s="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17</v>
      </c>
      <c r="T156" s="3">
        <v>1769</v>
      </c>
      <c r="U156" s="3" t="s">
        <v>184</v>
      </c>
      <c r="V156" s="3">
        <v>3</v>
      </c>
      <c r="W156" s="3"/>
    </row>
    <row r="157" spans="1:23" ht="18.75" x14ac:dyDescent="0.3">
      <c r="A157" s="1"/>
      <c r="B157" s="1"/>
      <c r="C157" s="1"/>
      <c r="D157" s="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1952</v>
      </c>
      <c r="U157" s="3" t="s">
        <v>185</v>
      </c>
      <c r="V157" s="3">
        <v>3</v>
      </c>
      <c r="W157" s="3"/>
    </row>
    <row r="158" spans="1:23" ht="18.75" x14ac:dyDescent="0.3">
      <c r="A158" s="1"/>
      <c r="B158" s="1"/>
      <c r="C158" s="1"/>
      <c r="D158" s="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13</v>
      </c>
      <c r="T158" s="3">
        <v>2328</v>
      </c>
      <c r="U158" s="3" t="s">
        <v>186</v>
      </c>
      <c r="V158" s="3">
        <v>3</v>
      </c>
      <c r="W158" s="3"/>
    </row>
    <row r="159" spans="1:23" ht="18.75" x14ac:dyDescent="0.3">
      <c r="A159" s="1"/>
      <c r="B159" s="1"/>
      <c r="C159" s="1"/>
      <c r="D159" s="1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17</v>
      </c>
      <c r="T159" s="3">
        <v>1747</v>
      </c>
      <c r="U159" s="3" t="s">
        <v>187</v>
      </c>
      <c r="V159" s="3">
        <v>3</v>
      </c>
      <c r="W159" s="3"/>
    </row>
    <row r="160" spans="1:23" ht="18.75" x14ac:dyDescent="0.3">
      <c r="A160" s="1"/>
      <c r="B160" s="1"/>
      <c r="C160" s="1"/>
      <c r="D160" s="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13</v>
      </c>
      <c r="T160" s="3">
        <v>2927</v>
      </c>
      <c r="U160" s="3" t="s">
        <v>188</v>
      </c>
      <c r="V160" s="3">
        <v>3</v>
      </c>
      <c r="W160" s="3"/>
    </row>
    <row r="161" spans="1:23" ht="18.75" x14ac:dyDescent="0.3">
      <c r="A161" s="1"/>
      <c r="B161" s="1"/>
      <c r="C161" s="1"/>
      <c r="D161" s="1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17</v>
      </c>
      <c r="T161" s="3">
        <v>2063</v>
      </c>
      <c r="U161" s="3" t="s">
        <v>189</v>
      </c>
      <c r="V161" s="3">
        <v>3</v>
      </c>
      <c r="W161" s="3"/>
    </row>
    <row r="162" spans="1:23" ht="18.75" x14ac:dyDescent="0.3">
      <c r="A162" s="1"/>
      <c r="B162" s="1"/>
      <c r="C162" s="1"/>
      <c r="D162" s="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13</v>
      </c>
      <c r="T162" s="3">
        <v>2189</v>
      </c>
      <c r="U162" s="3" t="s">
        <v>190</v>
      </c>
      <c r="V162" s="3">
        <v>3</v>
      </c>
      <c r="W162" s="3"/>
    </row>
    <row r="163" spans="1:23" ht="18.75" x14ac:dyDescent="0.3">
      <c r="A163" s="1"/>
      <c r="B163" s="1"/>
      <c r="C163" s="1"/>
      <c r="D163" s="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17</v>
      </c>
      <c r="T163" s="3">
        <v>1966</v>
      </c>
      <c r="U163" s="3" t="s">
        <v>191</v>
      </c>
      <c r="V163" s="3">
        <v>3</v>
      </c>
      <c r="W163" s="3"/>
    </row>
    <row r="164" spans="1:23" ht="18.75" x14ac:dyDescent="0.3">
      <c r="A164" s="1"/>
      <c r="B164" s="1"/>
      <c r="C164" s="1"/>
      <c r="D164" s="1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13</v>
      </c>
      <c r="T164" s="3">
        <v>2104</v>
      </c>
      <c r="U164" s="3" t="s">
        <v>192</v>
      </c>
      <c r="V164" s="3">
        <v>3</v>
      </c>
      <c r="W164" s="3"/>
    </row>
    <row r="165" spans="1:23" ht="18.75" x14ac:dyDescent="0.3">
      <c r="A165" s="1"/>
      <c r="B165" s="1"/>
      <c r="C165" s="1"/>
      <c r="D165" s="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2652</v>
      </c>
      <c r="U165" s="3" t="s">
        <v>193</v>
      </c>
      <c r="V165" s="3">
        <v>3</v>
      </c>
      <c r="W165" s="3"/>
    </row>
    <row r="166" spans="1:23" ht="18.75" x14ac:dyDescent="0.3">
      <c r="A166" s="1"/>
      <c r="B166" s="1"/>
      <c r="C166" s="1"/>
      <c r="D166" s="1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17</v>
      </c>
      <c r="T166" s="3">
        <v>1733</v>
      </c>
      <c r="U166" s="3" t="s">
        <v>194</v>
      </c>
      <c r="V166" s="3">
        <v>3</v>
      </c>
      <c r="W166" s="3"/>
    </row>
    <row r="167" spans="1:23" ht="18.75" x14ac:dyDescent="0.3">
      <c r="A167" s="1"/>
      <c r="B167" s="1"/>
      <c r="C167" s="1"/>
      <c r="D167" s="1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1926</v>
      </c>
      <c r="U167" s="3" t="s">
        <v>195</v>
      </c>
      <c r="V167" s="3">
        <v>3</v>
      </c>
      <c r="W167" s="3"/>
    </row>
    <row r="168" spans="1:23" ht="18.75" x14ac:dyDescent="0.3">
      <c r="A168" s="1"/>
      <c r="B168" s="1"/>
      <c r="C168" s="1"/>
      <c r="D168" s="1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13</v>
      </c>
      <c r="T168" s="3">
        <v>2224</v>
      </c>
      <c r="U168" s="3" t="s">
        <v>196</v>
      </c>
      <c r="V168" s="3">
        <v>3</v>
      </c>
      <c r="W168" s="3"/>
    </row>
    <row r="169" spans="1:23" ht="18.75" x14ac:dyDescent="0.3">
      <c r="A169" s="1"/>
      <c r="B169" s="1"/>
      <c r="C169" s="1"/>
      <c r="D169" s="1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93</v>
      </c>
      <c r="T169" s="3">
        <v>3134</v>
      </c>
      <c r="U169" s="3" t="s">
        <v>197</v>
      </c>
      <c r="V169" s="3">
        <v>3</v>
      </c>
      <c r="W169" s="3"/>
    </row>
    <row r="170" spans="1:23" ht="18.75" x14ac:dyDescent="0.3">
      <c r="A170" s="1"/>
      <c r="B170" s="1"/>
      <c r="C170" s="1"/>
      <c r="D170" s="1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17</v>
      </c>
      <c r="T170" s="3">
        <v>1450</v>
      </c>
      <c r="U170" s="3" t="s">
        <v>198</v>
      </c>
      <c r="V170" s="3">
        <v>3</v>
      </c>
      <c r="W170" s="3"/>
    </row>
    <row r="171" spans="1:23" ht="18.75" x14ac:dyDescent="0.3">
      <c r="A171" s="1"/>
      <c r="B171" s="1"/>
      <c r="C171" s="1"/>
      <c r="D171" s="1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1582</v>
      </c>
      <c r="U171" s="3" t="s">
        <v>199</v>
      </c>
      <c r="V171" s="3">
        <v>3</v>
      </c>
      <c r="W171" s="3"/>
    </row>
    <row r="172" spans="1:23" ht="18.75" x14ac:dyDescent="0.3">
      <c r="A172" s="1"/>
      <c r="B172" s="1"/>
      <c r="C172" s="1"/>
      <c r="D172" s="1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13</v>
      </c>
      <c r="T172" s="3">
        <v>2427</v>
      </c>
      <c r="U172" s="3" t="s">
        <v>200</v>
      </c>
      <c r="V172" s="3">
        <v>3</v>
      </c>
      <c r="W172" s="3"/>
    </row>
    <row r="173" spans="1:23" ht="18.75" x14ac:dyDescent="0.3">
      <c r="A173" s="1"/>
      <c r="B173" s="1"/>
      <c r="C173" s="1"/>
      <c r="D173" s="1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2129</v>
      </c>
      <c r="U173" s="3" t="s">
        <v>201</v>
      </c>
      <c r="V173" s="3">
        <v>3</v>
      </c>
      <c r="W173" s="3"/>
    </row>
    <row r="174" spans="1:23" ht="18.75" x14ac:dyDescent="0.3">
      <c r="A174" s="1"/>
      <c r="B174" s="1"/>
      <c r="C174" s="1"/>
      <c r="D174" s="1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173</v>
      </c>
      <c r="T174" s="3">
        <v>1085</v>
      </c>
      <c r="U174" s="3" t="s">
        <v>202</v>
      </c>
      <c r="V174" s="3">
        <v>3</v>
      </c>
      <c r="W174" s="3"/>
    </row>
    <row r="175" spans="1:23" ht="18.75" x14ac:dyDescent="0.3">
      <c r="A175" s="1"/>
      <c r="B175" s="1"/>
      <c r="C175" s="1"/>
      <c r="D175" s="1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</v>
      </c>
      <c r="T175" s="3">
        <v>1811</v>
      </c>
      <c r="U175" s="3" t="s">
        <v>203</v>
      </c>
      <c r="V175" s="3">
        <v>3</v>
      </c>
      <c r="W175" s="3"/>
    </row>
    <row r="176" spans="1:23" ht="18.75" x14ac:dyDescent="0.3">
      <c r="A176" s="1"/>
      <c r="B176" s="1"/>
      <c r="C176" s="1"/>
      <c r="D176" s="1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1571</v>
      </c>
      <c r="U176" s="3" t="s">
        <v>204</v>
      </c>
      <c r="V176" s="3">
        <v>3</v>
      </c>
      <c r="W176" s="3"/>
    </row>
    <row r="177" spans="1:23" ht="18.75" x14ac:dyDescent="0.3">
      <c r="A177" s="1"/>
      <c r="B177" s="1"/>
      <c r="C177" s="1"/>
      <c r="D177" s="1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1832</v>
      </c>
      <c r="U177" s="3" t="s">
        <v>205</v>
      </c>
      <c r="V177" s="3">
        <v>3</v>
      </c>
      <c r="W177" s="3"/>
    </row>
    <row r="178" spans="1:23" ht="18.75" x14ac:dyDescent="0.3">
      <c r="A178" s="1"/>
      <c r="B178" s="1"/>
      <c r="C178" s="1"/>
      <c r="D178" s="1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1637</v>
      </c>
      <c r="U178" s="3" t="s">
        <v>206</v>
      </c>
      <c r="V178" s="3">
        <v>3</v>
      </c>
      <c r="W178" s="3"/>
    </row>
    <row r="179" spans="1:23" ht="18.75" x14ac:dyDescent="0.3">
      <c r="A179" s="1"/>
      <c r="B179" s="1"/>
      <c r="C179" s="1"/>
      <c r="D179" s="1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1814</v>
      </c>
      <c r="U179" s="3" t="s">
        <v>207</v>
      </c>
      <c r="V179" s="3">
        <v>3</v>
      </c>
      <c r="W179" s="3"/>
    </row>
    <row r="180" spans="1:23" ht="18.75" x14ac:dyDescent="0.3">
      <c r="A180" s="1"/>
      <c r="B180" s="1"/>
      <c r="C180" s="1"/>
      <c r="D180" s="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173</v>
      </c>
      <c r="T180" s="3">
        <v>1240</v>
      </c>
      <c r="U180" s="3" t="s">
        <v>208</v>
      </c>
      <c r="V180" s="3">
        <v>3</v>
      </c>
      <c r="W180" s="3"/>
    </row>
    <row r="181" spans="1:23" ht="18.75" x14ac:dyDescent="0.3">
      <c r="A181" s="1"/>
      <c r="B181" s="1"/>
      <c r="C181" s="1"/>
      <c r="D181" s="1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</v>
      </c>
      <c r="T181" s="3">
        <v>1693</v>
      </c>
      <c r="U181" s="3" t="s">
        <v>209</v>
      </c>
      <c r="V181" s="3">
        <v>3</v>
      </c>
      <c r="W181" s="3"/>
    </row>
    <row r="182" spans="1:23" ht="18.75" x14ac:dyDescent="0.3">
      <c r="A182" s="1"/>
      <c r="B182" s="1"/>
      <c r="C182" s="1"/>
      <c r="D182" s="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1818</v>
      </c>
      <c r="U182" s="3" t="s">
        <v>210</v>
      </c>
      <c r="V182" s="3">
        <v>3</v>
      </c>
      <c r="W182" s="3"/>
    </row>
    <row r="183" spans="1:23" ht="18.75" x14ac:dyDescent="0.3">
      <c r="A183" s="1"/>
      <c r="B183" s="1"/>
      <c r="C183" s="1"/>
      <c r="D183" s="1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1659</v>
      </c>
      <c r="U183" s="3" t="s">
        <v>211</v>
      </c>
      <c r="V183" s="3">
        <v>3</v>
      </c>
      <c r="W183" s="3"/>
    </row>
    <row r="184" spans="1:23" ht="18.75" x14ac:dyDescent="0.3">
      <c r="A184" s="1"/>
      <c r="B184" s="1"/>
      <c r="C184" s="1"/>
      <c r="D184" s="1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1935</v>
      </c>
      <c r="U184" s="3" t="s">
        <v>212</v>
      </c>
      <c r="V184" s="3">
        <v>3</v>
      </c>
      <c r="W184" s="3"/>
    </row>
    <row r="185" spans="1:23" ht="18.75" x14ac:dyDescent="0.3">
      <c r="A185" s="1"/>
      <c r="B185" s="1"/>
      <c r="C185" s="1"/>
      <c r="D185" s="1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1886</v>
      </c>
      <c r="U185" s="3" t="s">
        <v>213</v>
      </c>
      <c r="V185" s="3">
        <v>3</v>
      </c>
      <c r="W185" s="3"/>
    </row>
    <row r="186" spans="1:23" ht="18.75" x14ac:dyDescent="0.3">
      <c r="A186" s="1"/>
      <c r="B186" s="1"/>
      <c r="C186" s="1"/>
      <c r="D186" s="1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1982</v>
      </c>
      <c r="U186" s="3" t="s">
        <v>214</v>
      </c>
      <c r="V186" s="3">
        <v>3</v>
      </c>
      <c r="W186" s="3"/>
    </row>
    <row r="187" spans="1:23" ht="18.75" x14ac:dyDescent="0.3">
      <c r="A187" s="1"/>
      <c r="B187" s="1"/>
      <c r="C187" s="1"/>
      <c r="D187" s="1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13</v>
      </c>
      <c r="T187" s="3">
        <v>2229</v>
      </c>
      <c r="U187" s="3" t="s">
        <v>215</v>
      </c>
      <c r="V187" s="3">
        <v>3</v>
      </c>
      <c r="W187" s="3"/>
    </row>
    <row r="188" spans="1:23" ht="18.75" x14ac:dyDescent="0.3">
      <c r="A188" s="1"/>
      <c r="B188" s="1"/>
      <c r="C188" s="1"/>
      <c r="D188" s="1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2547</v>
      </c>
      <c r="U188" s="3" t="s">
        <v>216</v>
      </c>
      <c r="V188" s="3">
        <v>3</v>
      </c>
      <c r="W188" s="3"/>
    </row>
    <row r="189" spans="1:23" ht="18.75" x14ac:dyDescent="0.3">
      <c r="A189" s="1"/>
      <c r="B189" s="1"/>
      <c r="C189" s="1"/>
      <c r="D189" s="1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17</v>
      </c>
      <c r="T189" s="3">
        <v>1801</v>
      </c>
      <c r="U189" s="3" t="s">
        <v>217</v>
      </c>
      <c r="V189" s="3">
        <v>3</v>
      </c>
      <c r="W189" s="3"/>
    </row>
    <row r="190" spans="1:23" ht="18.75" x14ac:dyDescent="0.3">
      <c r="A190" s="1"/>
      <c r="B190" s="1"/>
      <c r="C190" s="1"/>
      <c r="D190" s="1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1561</v>
      </c>
      <c r="U190" s="3" t="s">
        <v>218</v>
      </c>
      <c r="V190" s="3">
        <v>3</v>
      </c>
      <c r="W190" s="3"/>
    </row>
    <row r="191" spans="1:23" ht="18.75" x14ac:dyDescent="0.3">
      <c r="A191" s="1"/>
      <c r="B191" s="1"/>
      <c r="C191" s="1"/>
      <c r="D191" s="1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13</v>
      </c>
      <c r="T191" s="3">
        <v>2788</v>
      </c>
      <c r="U191" s="3" t="s">
        <v>219</v>
      </c>
      <c r="V191" s="3">
        <v>3</v>
      </c>
      <c r="W191" s="3"/>
    </row>
    <row r="192" spans="1:23" ht="18.75" x14ac:dyDescent="0.3">
      <c r="A192" s="1"/>
      <c r="B192" s="1"/>
      <c r="C192" s="1"/>
      <c r="D192" s="1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17</v>
      </c>
      <c r="T192" s="3">
        <v>1791</v>
      </c>
      <c r="U192" s="3" t="s">
        <v>220</v>
      </c>
      <c r="V192" s="3">
        <v>3</v>
      </c>
      <c r="W192" s="3"/>
    </row>
    <row r="193" spans="1:23" ht="18.75" x14ac:dyDescent="0.3">
      <c r="A193" s="1"/>
      <c r="B193" s="1"/>
      <c r="C193" s="1"/>
      <c r="D193" s="1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173</v>
      </c>
      <c r="T193" s="3">
        <v>1295</v>
      </c>
      <c r="U193" s="3" t="s">
        <v>221</v>
      </c>
      <c r="V193" s="3">
        <v>3</v>
      </c>
      <c r="W193" s="3"/>
    </row>
    <row r="194" spans="1:23" ht="18.75" x14ac:dyDescent="0.3">
      <c r="A194" s="1"/>
      <c r="B194" s="1"/>
      <c r="C194" s="1"/>
      <c r="D194" s="1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</v>
      </c>
      <c r="T194" s="3">
        <v>1532</v>
      </c>
      <c r="U194" s="3" t="s">
        <v>222</v>
      </c>
      <c r="V194" s="3">
        <v>3</v>
      </c>
      <c r="W194" s="3"/>
    </row>
    <row r="195" spans="1:23" ht="18.75" x14ac:dyDescent="0.3">
      <c r="A195" s="1"/>
      <c r="B195" s="1"/>
      <c r="C195" s="1"/>
      <c r="D195" s="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1575</v>
      </c>
      <c r="U195" s="3" t="s">
        <v>223</v>
      </c>
      <c r="V195" s="3">
        <v>3</v>
      </c>
      <c r="W195" s="3"/>
    </row>
    <row r="196" spans="1:23" ht="18.75" x14ac:dyDescent="0.3">
      <c r="A196" s="1"/>
      <c r="B196" s="1"/>
      <c r="C196" s="1"/>
      <c r="D196" s="1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13</v>
      </c>
      <c r="T196" s="3">
        <v>2260</v>
      </c>
      <c r="U196" s="3" t="s">
        <v>224</v>
      </c>
      <c r="V196" s="3">
        <v>3</v>
      </c>
      <c r="W196" s="3"/>
    </row>
    <row r="197" spans="1:23" ht="18.75" x14ac:dyDescent="0.3">
      <c r="A197" s="1"/>
      <c r="B197" s="1"/>
      <c r="C197" s="1"/>
      <c r="D197" s="1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17</v>
      </c>
      <c r="T197" s="3">
        <v>1769</v>
      </c>
      <c r="U197" s="3" t="s">
        <v>225</v>
      </c>
      <c r="V197" s="3">
        <v>3</v>
      </c>
      <c r="W197" s="3"/>
    </row>
    <row r="198" spans="1:23" ht="18.75" x14ac:dyDescent="0.3">
      <c r="A198" s="1"/>
      <c r="B198" s="1"/>
      <c r="C198" s="1"/>
      <c r="D198" s="1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2075</v>
      </c>
      <c r="U198" s="3" t="s">
        <v>226</v>
      </c>
      <c r="V198" s="3">
        <v>3</v>
      </c>
      <c r="W198" s="3"/>
    </row>
    <row r="199" spans="1:23" ht="18.75" x14ac:dyDescent="0.3">
      <c r="A199" s="1"/>
      <c r="B199" s="1"/>
      <c r="C199" s="1"/>
      <c r="D199" s="1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1936</v>
      </c>
      <c r="U199" s="3" t="s">
        <v>227</v>
      </c>
      <c r="V199" s="3">
        <v>3</v>
      </c>
      <c r="W199" s="3"/>
    </row>
    <row r="200" spans="1:23" ht="18.75" x14ac:dyDescent="0.3">
      <c r="A200" s="1"/>
      <c r="B200" s="1"/>
      <c r="C200" s="1"/>
      <c r="D200" s="1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2013</v>
      </c>
      <c r="U200" s="3" t="s">
        <v>228</v>
      </c>
      <c r="V200" s="3">
        <v>3</v>
      </c>
      <c r="W200" s="3"/>
    </row>
    <row r="201" spans="1:23" ht="18.75" x14ac:dyDescent="0.3">
      <c r="A201" s="1"/>
      <c r="B201" s="1"/>
      <c r="C201" s="1"/>
      <c r="D201" s="1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1865</v>
      </c>
      <c r="U201" s="3" t="s">
        <v>229</v>
      </c>
      <c r="V201" s="3">
        <v>3</v>
      </c>
      <c r="W201" s="3"/>
    </row>
    <row r="202" spans="1:23" ht="18.75" x14ac:dyDescent="0.3">
      <c r="A202" s="1"/>
      <c r="B202" s="1"/>
      <c r="C202" s="1"/>
      <c r="D202" s="1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1919</v>
      </c>
      <c r="U202" s="3" t="s">
        <v>230</v>
      </c>
      <c r="V202" s="3">
        <v>3</v>
      </c>
      <c r="W202" s="3"/>
    </row>
    <row r="203" spans="1:23" ht="18.75" x14ac:dyDescent="0.3">
      <c r="A203" s="1"/>
      <c r="B203" s="1"/>
      <c r="C203" s="1"/>
      <c r="D203" s="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1649</v>
      </c>
      <c r="U203" s="3" t="s">
        <v>231</v>
      </c>
      <c r="V203" s="3">
        <v>3</v>
      </c>
      <c r="W203" s="3"/>
    </row>
    <row r="204" spans="1:23" ht="18.75" x14ac:dyDescent="0.3">
      <c r="A204" s="1"/>
      <c r="B204" s="1"/>
      <c r="C204" s="1"/>
      <c r="D204" s="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1641</v>
      </c>
      <c r="U204" s="3" t="s">
        <v>232</v>
      </c>
      <c r="V204" s="3">
        <v>3</v>
      </c>
      <c r="W204" s="3"/>
    </row>
    <row r="205" spans="1:23" ht="18.75" x14ac:dyDescent="0.3">
      <c r="A205" s="1"/>
      <c r="B205" s="1"/>
      <c r="C205" s="1"/>
      <c r="D205" s="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2009</v>
      </c>
      <c r="U205" s="3" t="s">
        <v>233</v>
      </c>
      <c r="V205" s="3">
        <v>3</v>
      </c>
      <c r="W205" s="3"/>
    </row>
    <row r="206" spans="1:23" ht="18.75" x14ac:dyDescent="0.3">
      <c r="A206" s="1"/>
      <c r="B206" s="1"/>
      <c r="C206" s="1"/>
      <c r="D206" s="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13</v>
      </c>
      <c r="T206" s="3">
        <v>2222</v>
      </c>
      <c r="U206" s="3" t="s">
        <v>234</v>
      </c>
      <c r="V206" s="3">
        <v>3</v>
      </c>
      <c r="W206" s="3"/>
    </row>
    <row r="207" spans="1:23" ht="18.75" x14ac:dyDescent="0.3">
      <c r="A207" s="1"/>
      <c r="B207" s="1"/>
      <c r="C207" s="1"/>
      <c r="D207" s="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2805</v>
      </c>
      <c r="U207" s="3" t="s">
        <v>235</v>
      </c>
      <c r="V207" s="3">
        <v>3</v>
      </c>
      <c r="W207" s="3"/>
    </row>
    <row r="208" spans="1:23" ht="18.75" x14ac:dyDescent="0.3">
      <c r="A208" s="1"/>
      <c r="B208" s="1"/>
      <c r="C208" s="1"/>
      <c r="D208" s="1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17</v>
      </c>
      <c r="T208" s="3">
        <v>1754</v>
      </c>
      <c r="U208" s="3" t="s">
        <v>236</v>
      </c>
      <c r="V208" s="3">
        <v>3</v>
      </c>
      <c r="W208" s="3"/>
    </row>
    <row r="209" spans="1:23" ht="18.75" x14ac:dyDescent="0.3">
      <c r="A209" s="1"/>
      <c r="B209" s="1"/>
      <c r="C209" s="1"/>
      <c r="D209" s="1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1789</v>
      </c>
      <c r="U209" s="3" t="s">
        <v>237</v>
      </c>
      <c r="V209" s="3">
        <v>3</v>
      </c>
      <c r="W209" s="3"/>
    </row>
    <row r="210" spans="1:23" ht="18.75" x14ac:dyDescent="0.3">
      <c r="A210" s="1"/>
      <c r="B210" s="1"/>
      <c r="C210" s="1"/>
      <c r="D210" s="1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1669</v>
      </c>
      <c r="U210" s="3" t="s">
        <v>238</v>
      </c>
      <c r="V210" s="3">
        <v>3</v>
      </c>
      <c r="W210" s="3"/>
    </row>
    <row r="211" spans="1:23" ht="18.75" x14ac:dyDescent="0.3">
      <c r="A211" s="1"/>
      <c r="B211" s="1"/>
      <c r="C211" s="1"/>
      <c r="D211" s="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13</v>
      </c>
      <c r="T211" s="3">
        <v>2224</v>
      </c>
      <c r="U211" s="3" t="s">
        <v>239</v>
      </c>
      <c r="V211" s="3">
        <v>3</v>
      </c>
      <c r="W211" s="3"/>
    </row>
    <row r="212" spans="1:23" ht="18.75" x14ac:dyDescent="0.3">
      <c r="A212" s="1"/>
      <c r="B212" s="1"/>
      <c r="C212" s="1"/>
      <c r="D212" s="1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17</v>
      </c>
      <c r="T212" s="3">
        <v>1903</v>
      </c>
      <c r="U212" s="3" t="s">
        <v>240</v>
      </c>
      <c r="V212" s="3">
        <v>3</v>
      </c>
      <c r="W212" s="3"/>
    </row>
    <row r="213" spans="1:23" ht="18.75" x14ac:dyDescent="0.3">
      <c r="A213" s="1"/>
      <c r="B213" s="1"/>
      <c r="C213" s="1"/>
      <c r="D213" s="1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1831</v>
      </c>
      <c r="U213" s="3" t="s">
        <v>241</v>
      </c>
      <c r="V213" s="3">
        <v>3</v>
      </c>
      <c r="W213" s="3"/>
    </row>
    <row r="214" spans="1:23" ht="18.75" x14ac:dyDescent="0.3">
      <c r="A214" s="1"/>
      <c r="B214" s="1"/>
      <c r="C214" s="1"/>
      <c r="D214" s="1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1823</v>
      </c>
      <c r="U214" s="3" t="s">
        <v>242</v>
      </c>
      <c r="V214" s="3">
        <v>3</v>
      </c>
      <c r="W214" s="3"/>
    </row>
    <row r="215" spans="1:23" ht="18.75" x14ac:dyDescent="0.3">
      <c r="A215" s="1"/>
      <c r="B215" s="1"/>
      <c r="C215" s="1"/>
      <c r="D215" s="1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13</v>
      </c>
      <c r="T215" s="3">
        <v>2161</v>
      </c>
      <c r="U215" s="3" t="s">
        <v>243</v>
      </c>
      <c r="V215" s="3">
        <v>3</v>
      </c>
      <c r="W215" s="3"/>
    </row>
    <row r="216" spans="1:23" ht="18.75" x14ac:dyDescent="0.3">
      <c r="A216" s="1"/>
      <c r="B216" s="1"/>
      <c r="C216" s="1"/>
      <c r="D216" s="1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17</v>
      </c>
      <c r="T216" s="3">
        <v>2018</v>
      </c>
      <c r="U216" s="3" t="s">
        <v>244</v>
      </c>
      <c r="V216" s="3">
        <v>3</v>
      </c>
      <c r="W216" s="3"/>
    </row>
    <row r="217" spans="1:23" ht="18.75" x14ac:dyDescent="0.3">
      <c r="A217" s="1"/>
      <c r="B217" s="1"/>
      <c r="C217" s="1"/>
      <c r="D217" s="1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173</v>
      </c>
      <c r="T217" s="3">
        <v>1255</v>
      </c>
      <c r="U217" s="3" t="s">
        <v>4</v>
      </c>
      <c r="V217" s="3">
        <v>3</v>
      </c>
      <c r="W217" s="3"/>
    </row>
    <row r="218" spans="1:23" ht="18.75" x14ac:dyDescent="0.3">
      <c r="A218" s="1"/>
      <c r="B218" s="1"/>
      <c r="C218" s="1"/>
      <c r="D218" s="1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13</v>
      </c>
      <c r="T218" s="3">
        <v>2344</v>
      </c>
      <c r="U218" s="3" t="s">
        <v>245</v>
      </c>
      <c r="V218" s="3">
        <v>3</v>
      </c>
      <c r="W218" s="3"/>
    </row>
    <row r="219" spans="1:23" ht="18.75" x14ac:dyDescent="0.3">
      <c r="A219" s="1"/>
      <c r="B219" s="1"/>
      <c r="C219" s="1"/>
      <c r="D219" s="1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2141</v>
      </c>
      <c r="U219" s="3" t="s">
        <v>246</v>
      </c>
      <c r="V219" s="3">
        <v>3</v>
      </c>
      <c r="W219" s="3"/>
    </row>
    <row r="220" spans="1:23" ht="18.75" x14ac:dyDescent="0.3">
      <c r="A220" s="1"/>
      <c r="B220" s="1"/>
      <c r="C220" s="1"/>
      <c r="D220" s="1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17</v>
      </c>
      <c r="T220" s="3">
        <v>2012</v>
      </c>
      <c r="U220" s="3" t="s">
        <v>247</v>
      </c>
      <c r="V220" s="3">
        <v>3</v>
      </c>
      <c r="W220" s="3"/>
    </row>
    <row r="221" spans="1:23" ht="18.75" x14ac:dyDescent="0.3">
      <c r="A221" s="1"/>
      <c r="B221" s="1"/>
      <c r="C221" s="1"/>
      <c r="D221" s="1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13</v>
      </c>
      <c r="T221" s="3">
        <v>2440</v>
      </c>
      <c r="U221" s="3" t="s">
        <v>248</v>
      </c>
      <c r="V221" s="3">
        <v>3</v>
      </c>
      <c r="W221" s="3"/>
    </row>
    <row r="222" spans="1:23" ht="18.75" x14ac:dyDescent="0.3">
      <c r="A222" s="1"/>
      <c r="B222" s="1"/>
      <c r="C222" s="1"/>
      <c r="D222" s="1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2280</v>
      </c>
      <c r="U222" s="3" t="s">
        <v>249</v>
      </c>
      <c r="V222" s="3">
        <v>3</v>
      </c>
      <c r="W222" s="3"/>
    </row>
    <row r="223" spans="1:23" ht="18.75" x14ac:dyDescent="0.3">
      <c r="A223" s="1"/>
      <c r="B223" s="1"/>
      <c r="C223" s="1"/>
      <c r="D223" s="1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2121</v>
      </c>
      <c r="U223" s="3" t="s">
        <v>250</v>
      </c>
      <c r="V223" s="3">
        <v>3</v>
      </c>
      <c r="W223" s="3"/>
    </row>
    <row r="224" spans="1:23" ht="18.75" x14ac:dyDescent="0.3">
      <c r="A224" s="1"/>
      <c r="B224" s="1"/>
      <c r="C224" s="1"/>
      <c r="D224" s="1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17</v>
      </c>
      <c r="T224" s="3">
        <v>1536</v>
      </c>
      <c r="U224" s="3" t="s">
        <v>251</v>
      </c>
      <c r="V224" s="3">
        <v>3</v>
      </c>
      <c r="W224" s="3"/>
    </row>
    <row r="225" spans="1:23" ht="18.75" x14ac:dyDescent="0.3">
      <c r="A225" s="1"/>
      <c r="B225" s="1"/>
      <c r="C225" s="1"/>
      <c r="D225" s="1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1828</v>
      </c>
      <c r="U225" s="3" t="s">
        <v>252</v>
      </c>
      <c r="V225" s="3">
        <v>3</v>
      </c>
      <c r="W225" s="3"/>
    </row>
    <row r="226" spans="1:23" ht="18.75" x14ac:dyDescent="0.3">
      <c r="A226" s="1"/>
      <c r="B226" s="1"/>
      <c r="C226" s="1"/>
      <c r="D226" s="1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1599</v>
      </c>
      <c r="U226" s="3" t="s">
        <v>253</v>
      </c>
      <c r="V226" s="3">
        <v>3</v>
      </c>
      <c r="W226" s="3"/>
    </row>
    <row r="227" spans="1:23" ht="18.75" x14ac:dyDescent="0.3">
      <c r="A227" s="1"/>
      <c r="B227" s="1"/>
      <c r="C227" s="1"/>
      <c r="D227" s="1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1908</v>
      </c>
      <c r="U227" s="3" t="s">
        <v>254</v>
      </c>
      <c r="V227" s="3">
        <v>3</v>
      </c>
      <c r="W227" s="3"/>
    </row>
    <row r="228" spans="1:23" ht="18.75" x14ac:dyDescent="0.3">
      <c r="A228" s="1"/>
      <c r="B228" s="1"/>
      <c r="C228" s="1"/>
      <c r="D228" s="1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13</v>
      </c>
      <c r="T228" s="3">
        <v>2761</v>
      </c>
      <c r="U228" s="3" t="s">
        <v>255</v>
      </c>
      <c r="V228" s="3">
        <v>3</v>
      </c>
      <c r="W228" s="3"/>
    </row>
    <row r="229" spans="1:23" ht="18.75" x14ac:dyDescent="0.3">
      <c r="A229" s="1"/>
      <c r="B229" s="1"/>
      <c r="C229" s="1"/>
      <c r="D229" s="1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2640</v>
      </c>
      <c r="U229" s="3" t="s">
        <v>256</v>
      </c>
      <c r="V229" s="3">
        <v>3</v>
      </c>
      <c r="W229" s="3"/>
    </row>
    <row r="230" spans="1:23" ht="18.75" x14ac:dyDescent="0.3">
      <c r="A230" s="1"/>
      <c r="B230" s="1"/>
      <c r="C230" s="1"/>
      <c r="D230" s="1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2958</v>
      </c>
      <c r="U230" s="3" t="s">
        <v>257</v>
      </c>
      <c r="V230" s="3">
        <v>3</v>
      </c>
      <c r="W230" s="3"/>
    </row>
    <row r="231" spans="1:23" ht="18.75" x14ac:dyDescent="0.3">
      <c r="A231" s="1"/>
      <c r="B231" s="1"/>
      <c r="C231" s="1"/>
      <c r="D231" s="1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2399</v>
      </c>
      <c r="U231" s="3" t="s">
        <v>258</v>
      </c>
      <c r="V231" s="3">
        <v>3</v>
      </c>
      <c r="W231" s="3"/>
    </row>
    <row r="232" spans="1:23" ht="18.75" x14ac:dyDescent="0.3">
      <c r="A232" s="1"/>
      <c r="B232" s="1"/>
      <c r="C232" s="1"/>
      <c r="D232" s="1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2548</v>
      </c>
      <c r="U232" s="3" t="s">
        <v>259</v>
      </c>
      <c r="V232" s="3">
        <v>3</v>
      </c>
      <c r="W232" s="3"/>
    </row>
    <row r="233" spans="1:23" ht="18.75" x14ac:dyDescent="0.3">
      <c r="A233" s="1"/>
      <c r="B233" s="1"/>
      <c r="C233" s="1"/>
      <c r="D233" s="1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2325</v>
      </c>
      <c r="U233" s="3" t="s">
        <v>260</v>
      </c>
      <c r="V233" s="3">
        <v>3</v>
      </c>
      <c r="W233" s="3"/>
    </row>
    <row r="234" spans="1:23" ht="18.75" x14ac:dyDescent="0.3">
      <c r="A234" s="1"/>
      <c r="B234" s="1"/>
      <c r="C234" s="1"/>
      <c r="D234" s="1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2203</v>
      </c>
      <c r="U234" s="3" t="s">
        <v>261</v>
      </c>
      <c r="V234" s="3">
        <v>3</v>
      </c>
      <c r="W234" s="3"/>
    </row>
    <row r="235" spans="1:23" ht="18.75" x14ac:dyDescent="0.3">
      <c r="A235" s="1"/>
      <c r="B235" s="1"/>
      <c r="C235" s="1"/>
      <c r="D235" s="1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2430</v>
      </c>
      <c r="U235" s="3" t="s">
        <v>262</v>
      </c>
      <c r="V235" s="3">
        <v>3</v>
      </c>
      <c r="W235" s="3"/>
    </row>
    <row r="236" spans="1:23" ht="18.75" x14ac:dyDescent="0.3">
      <c r="A236" s="1"/>
      <c r="B236" s="1"/>
      <c r="C236" s="1"/>
      <c r="D236" s="1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17</v>
      </c>
      <c r="T236" s="3">
        <v>1415</v>
      </c>
      <c r="U236" s="3" t="s">
        <v>263</v>
      </c>
      <c r="V236" s="3">
        <v>3</v>
      </c>
      <c r="W236" s="3"/>
    </row>
    <row r="237" spans="1:23" ht="18.75" x14ac:dyDescent="0.3">
      <c r="A237" s="1"/>
      <c r="B237" s="1"/>
      <c r="C237" s="1"/>
      <c r="D237" s="1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13</v>
      </c>
      <c r="T237" s="3">
        <v>2287</v>
      </c>
      <c r="U237" s="3" t="s">
        <v>264</v>
      </c>
      <c r="V237" s="3">
        <v>3</v>
      </c>
      <c r="W237" s="3"/>
    </row>
    <row r="238" spans="1:23" ht="18.75" x14ac:dyDescent="0.3">
      <c r="A238" s="1"/>
      <c r="B238" s="1"/>
      <c r="C238" s="1"/>
      <c r="D238" s="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17</v>
      </c>
      <c r="T238" s="3">
        <v>1751</v>
      </c>
      <c r="U238" s="3" t="s">
        <v>265</v>
      </c>
      <c r="V238" s="3">
        <v>3</v>
      </c>
      <c r="W238" s="3"/>
    </row>
    <row r="239" spans="1:23" ht="18.75" x14ac:dyDescent="0.3">
      <c r="A239" s="1"/>
      <c r="B239" s="1"/>
      <c r="C239" s="1"/>
      <c r="D239" s="1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13</v>
      </c>
      <c r="T239" s="3">
        <v>2114</v>
      </c>
      <c r="U239" s="3" t="s">
        <v>266</v>
      </c>
      <c r="V239" s="3">
        <v>3</v>
      </c>
      <c r="W239" s="3"/>
    </row>
    <row r="240" spans="1:23" ht="18.75" x14ac:dyDescent="0.3">
      <c r="A240" s="1"/>
      <c r="B240" s="1"/>
      <c r="C240" s="1"/>
      <c r="D240" s="1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17</v>
      </c>
      <c r="T240" s="3">
        <v>1908</v>
      </c>
      <c r="U240" s="3" t="s">
        <v>267</v>
      </c>
      <c r="V240" s="3">
        <v>3</v>
      </c>
      <c r="W240" s="3"/>
    </row>
    <row r="241" spans="1:23" ht="18.75" x14ac:dyDescent="0.3">
      <c r="A241" s="1"/>
      <c r="B241" s="1"/>
      <c r="C241" s="1"/>
      <c r="D241" s="1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2091</v>
      </c>
      <c r="U241" s="3" t="s">
        <v>268</v>
      </c>
      <c r="V241" s="3">
        <v>3</v>
      </c>
      <c r="W241" s="3"/>
    </row>
    <row r="242" spans="1:23" ht="18.75" x14ac:dyDescent="0.3">
      <c r="A242" s="1"/>
      <c r="B242" s="1"/>
      <c r="C242" s="1"/>
      <c r="D242" s="1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13</v>
      </c>
      <c r="T242" s="3">
        <v>2484</v>
      </c>
      <c r="U242" s="3" t="s">
        <v>269</v>
      </c>
      <c r="V242" s="3">
        <v>3</v>
      </c>
      <c r="W242" s="3"/>
    </row>
    <row r="243" spans="1:23" ht="18.75" x14ac:dyDescent="0.3">
      <c r="A243" s="1"/>
      <c r="B243" s="1"/>
      <c r="C243" s="1"/>
      <c r="D243" s="1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2488</v>
      </c>
      <c r="U243" s="3" t="s">
        <v>270</v>
      </c>
      <c r="V243" s="3">
        <v>3</v>
      </c>
      <c r="W243" s="3"/>
    </row>
    <row r="244" spans="1:23" ht="18.75" x14ac:dyDescent="0.3">
      <c r="A244" s="1"/>
      <c r="B244" s="1"/>
      <c r="C244" s="1"/>
      <c r="D244" s="1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17</v>
      </c>
      <c r="T244" s="3">
        <v>1928</v>
      </c>
      <c r="U244" s="3" t="s">
        <v>271</v>
      </c>
      <c r="V244" s="3">
        <v>3</v>
      </c>
      <c r="W244" s="3"/>
    </row>
    <row r="245" spans="1:23" ht="18.75" x14ac:dyDescent="0.3">
      <c r="A245" s="1"/>
      <c r="B245" s="1"/>
      <c r="C245" s="1"/>
      <c r="D245" s="1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13</v>
      </c>
      <c r="T245" s="3">
        <v>2209</v>
      </c>
      <c r="U245" s="3" t="s">
        <v>272</v>
      </c>
      <c r="V245" s="3">
        <v>3</v>
      </c>
      <c r="W245" s="3"/>
    </row>
    <row r="246" spans="1:23" ht="18.75" x14ac:dyDescent="0.3">
      <c r="A246" s="1"/>
      <c r="B246" s="1"/>
      <c r="C246" s="1"/>
      <c r="D246" s="1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173</v>
      </c>
      <c r="T246" s="3">
        <v>1264</v>
      </c>
      <c r="U246" s="3" t="s">
        <v>273</v>
      </c>
      <c r="V246" s="3">
        <v>3</v>
      </c>
      <c r="W246" s="3"/>
    </row>
    <row r="247" spans="1:23" ht="18.75" x14ac:dyDescent="0.3">
      <c r="A247" s="1"/>
      <c r="B247" s="1"/>
      <c r="C247" s="1"/>
      <c r="D247" s="1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13</v>
      </c>
      <c r="T247" s="3">
        <v>2787</v>
      </c>
      <c r="U247" s="3" t="s">
        <v>274</v>
      </c>
      <c r="V247" s="3">
        <v>3</v>
      </c>
      <c r="W247" s="3"/>
    </row>
    <row r="248" spans="1:23" ht="18.75" x14ac:dyDescent="0.3">
      <c r="A248" s="1"/>
      <c r="B248" s="1"/>
      <c r="C248" s="1"/>
      <c r="D248" s="1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2331</v>
      </c>
      <c r="U248" s="3" t="s">
        <v>275</v>
      </c>
      <c r="V248" s="3">
        <v>3</v>
      </c>
      <c r="W248" s="3"/>
    </row>
    <row r="249" spans="1:23" ht="18.75" x14ac:dyDescent="0.3">
      <c r="A249" s="1"/>
      <c r="B249" s="1"/>
      <c r="C249" s="1"/>
      <c r="D249" s="1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17</v>
      </c>
      <c r="T249" s="3">
        <v>2034</v>
      </c>
      <c r="U249" s="3" t="s">
        <v>276</v>
      </c>
      <c r="V249" s="3">
        <v>3</v>
      </c>
      <c r="W249" s="3"/>
    </row>
    <row r="250" spans="1:23" ht="18.75" x14ac:dyDescent="0.3">
      <c r="A250" s="1"/>
      <c r="B250" s="1"/>
      <c r="C250" s="1"/>
      <c r="D250" s="1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1580</v>
      </c>
      <c r="U250" s="3" t="s">
        <v>277</v>
      </c>
      <c r="V250" s="3">
        <v>3</v>
      </c>
      <c r="W250" s="3"/>
    </row>
    <row r="251" spans="1:23" ht="18.75" x14ac:dyDescent="0.3">
      <c r="A251" s="1"/>
      <c r="B251" s="1"/>
      <c r="C251" s="1"/>
      <c r="D251" s="1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2070</v>
      </c>
      <c r="U251" s="3" t="s">
        <v>278</v>
      </c>
      <c r="V251" s="3">
        <v>3</v>
      </c>
      <c r="W251" s="3"/>
    </row>
    <row r="252" spans="1:23" ht="18.75" x14ac:dyDescent="0.3">
      <c r="A252" s="1"/>
      <c r="B252" s="1"/>
      <c r="C252" s="1"/>
      <c r="D252" s="1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1773</v>
      </c>
      <c r="U252" s="3" t="s">
        <v>279</v>
      </c>
      <c r="V252" s="3">
        <v>3</v>
      </c>
      <c r="W252" s="3"/>
    </row>
    <row r="253" spans="1:23" ht="18.75" x14ac:dyDescent="0.3">
      <c r="A253" s="1"/>
      <c r="B253" s="1"/>
      <c r="C253" s="1"/>
      <c r="D253" s="1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9" t="s">
        <v>280</v>
      </c>
      <c r="U253" s="3" t="s">
        <v>281</v>
      </c>
      <c r="V253" s="3">
        <v>3</v>
      </c>
      <c r="W253" s="3"/>
    </row>
    <row r="254" spans="1:23" ht="18.75" x14ac:dyDescent="0.3">
      <c r="A254" s="1"/>
      <c r="B254" s="1"/>
      <c r="C254" s="1"/>
      <c r="D254" s="1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13</v>
      </c>
      <c r="T254" s="3">
        <v>2705</v>
      </c>
      <c r="U254" s="3" t="s">
        <v>282</v>
      </c>
      <c r="V254" s="3">
        <v>3</v>
      </c>
      <c r="W254" s="3"/>
    </row>
    <row r="255" spans="1:23" ht="18.75" x14ac:dyDescent="0.3">
      <c r="A255" s="1"/>
      <c r="B255" s="1"/>
      <c r="C255" s="1"/>
      <c r="D255" s="1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2920</v>
      </c>
      <c r="U255" s="3" t="s">
        <v>283</v>
      </c>
      <c r="V255" s="3">
        <v>3</v>
      </c>
      <c r="W255" s="3"/>
    </row>
    <row r="256" spans="1:23" ht="18.75" x14ac:dyDescent="0.3">
      <c r="A256" s="1"/>
      <c r="B256" s="1"/>
      <c r="C256" s="1"/>
      <c r="D256" s="1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17</v>
      </c>
      <c r="T256" s="3">
        <v>1715</v>
      </c>
      <c r="U256" s="3" t="s">
        <v>284</v>
      </c>
      <c r="V256" s="3">
        <v>3</v>
      </c>
      <c r="W256" s="3"/>
    </row>
    <row r="257" spans="1:23" ht="18.75" x14ac:dyDescent="0.3">
      <c r="A257" s="1"/>
      <c r="B257" s="1"/>
      <c r="C257" s="1"/>
      <c r="D257" s="1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1544</v>
      </c>
      <c r="U257" s="3" t="s">
        <v>285</v>
      </c>
      <c r="V257" s="3">
        <v>3</v>
      </c>
      <c r="W257" s="3"/>
    </row>
    <row r="258" spans="1:23" ht="18.75" x14ac:dyDescent="0.3">
      <c r="A258" s="1"/>
      <c r="B258" s="1"/>
      <c r="C258" s="1"/>
      <c r="D258" s="1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1891</v>
      </c>
      <c r="U258" s="3" t="s">
        <v>286</v>
      </c>
      <c r="V258" s="3">
        <v>3</v>
      </c>
      <c r="W258" s="3"/>
    </row>
    <row r="259" spans="1:23" ht="18.75" x14ac:dyDescent="0.3">
      <c r="A259" s="1"/>
      <c r="B259" s="1"/>
      <c r="C259" s="1"/>
      <c r="D259" s="1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13</v>
      </c>
      <c r="T259" s="3">
        <v>2855</v>
      </c>
      <c r="U259" s="3" t="s">
        <v>287</v>
      </c>
      <c r="V259" s="3">
        <v>3</v>
      </c>
      <c r="W259" s="3"/>
    </row>
    <row r="260" spans="1:23" ht="18.75" x14ac:dyDescent="0.3">
      <c r="A260" s="1"/>
      <c r="B260" s="1"/>
      <c r="C260" s="1"/>
      <c r="D260" s="1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17</v>
      </c>
      <c r="T260" s="3">
        <v>1893</v>
      </c>
      <c r="U260" s="3" t="s">
        <v>288</v>
      </c>
      <c r="V260" s="3">
        <v>3</v>
      </c>
      <c r="W260" s="3"/>
    </row>
    <row r="261" spans="1:23" ht="18.75" x14ac:dyDescent="0.3">
      <c r="A261" s="1"/>
      <c r="B261" s="1"/>
      <c r="C261" s="1"/>
      <c r="D261" s="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289</v>
      </c>
      <c r="S261" s="3" t="s">
        <v>173</v>
      </c>
      <c r="T261" s="3">
        <v>1374</v>
      </c>
      <c r="U261" s="3" t="s">
        <v>290</v>
      </c>
      <c r="V261" s="3">
        <v>4</v>
      </c>
      <c r="W261" s="3"/>
    </row>
    <row r="262" spans="1:23" ht="18.75" x14ac:dyDescent="0.3">
      <c r="A262" s="1"/>
      <c r="B262" s="1"/>
      <c r="C262" s="1"/>
      <c r="D262" s="1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13</v>
      </c>
      <c r="T262" s="3">
        <v>2108</v>
      </c>
      <c r="U262" s="3" t="s">
        <v>291</v>
      </c>
      <c r="V262" s="3">
        <v>4</v>
      </c>
      <c r="W262" s="3"/>
    </row>
    <row r="263" spans="1:23" ht="18.75" x14ac:dyDescent="0.3">
      <c r="A263" s="1"/>
      <c r="B263" s="1"/>
      <c r="C263" s="1"/>
      <c r="D263" s="1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2265</v>
      </c>
      <c r="U263" s="3" t="s">
        <v>292</v>
      </c>
      <c r="V263" s="3">
        <v>4</v>
      </c>
      <c r="W263" s="3"/>
    </row>
    <row r="264" spans="1:23" ht="18.75" x14ac:dyDescent="0.3">
      <c r="A264" s="1"/>
      <c r="B264" s="1"/>
      <c r="C264" s="1"/>
      <c r="D264" s="1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173</v>
      </c>
      <c r="T264" s="3">
        <v>1313</v>
      </c>
      <c r="U264" s="3" t="s">
        <v>293</v>
      </c>
      <c r="V264" s="3">
        <v>4</v>
      </c>
      <c r="W264" s="3"/>
    </row>
    <row r="265" spans="1:23" ht="18.75" x14ac:dyDescent="0.3">
      <c r="A265" s="1"/>
      <c r="B265" s="1"/>
      <c r="C265" s="1"/>
      <c r="D265" s="1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1216</v>
      </c>
      <c r="U265" s="3" t="s">
        <v>294</v>
      </c>
      <c r="V265" s="3">
        <v>4</v>
      </c>
      <c r="W265" s="3"/>
    </row>
    <row r="266" spans="1:23" ht="18.75" x14ac:dyDescent="0.3">
      <c r="A266" s="1"/>
      <c r="B266" s="1"/>
      <c r="C266" s="1"/>
      <c r="D266" s="1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</v>
      </c>
      <c r="T266" s="3">
        <v>1781</v>
      </c>
      <c r="U266" s="3" t="s">
        <v>295</v>
      </c>
      <c r="V266" s="3">
        <v>4</v>
      </c>
      <c r="W266" s="3"/>
    </row>
    <row r="267" spans="1:23" ht="18.75" x14ac:dyDescent="0.3">
      <c r="A267" s="1"/>
      <c r="B267" s="1"/>
      <c r="C267" s="1"/>
      <c r="D267" s="1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173</v>
      </c>
      <c r="T267" s="3">
        <v>1089</v>
      </c>
      <c r="U267" s="3" t="s">
        <v>296</v>
      </c>
      <c r="V267" s="3">
        <v>4</v>
      </c>
      <c r="W267" s="3"/>
    </row>
    <row r="268" spans="1:23" ht="18.75" x14ac:dyDescent="0.3">
      <c r="A268" s="1"/>
      <c r="B268" s="1"/>
      <c r="C268" s="1"/>
      <c r="D268" s="1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967</v>
      </c>
      <c r="U268" s="3" t="s">
        <v>297</v>
      </c>
      <c r="V268" s="3">
        <v>4</v>
      </c>
      <c r="W268" s="3"/>
    </row>
    <row r="269" spans="1:23" ht="18.75" x14ac:dyDescent="0.3">
      <c r="A269" s="1"/>
      <c r="B269" s="1"/>
      <c r="C269" s="1"/>
      <c r="D269" s="1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938</v>
      </c>
      <c r="U269" s="3" t="s">
        <v>298</v>
      </c>
      <c r="V269" s="3">
        <v>4</v>
      </c>
      <c r="W269" s="3"/>
    </row>
    <row r="270" spans="1:23" ht="18.75" x14ac:dyDescent="0.3">
      <c r="A270" s="1"/>
      <c r="B270" s="1"/>
      <c r="C270" s="1"/>
      <c r="D270" s="1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1387</v>
      </c>
      <c r="U270" s="3" t="s">
        <v>299</v>
      </c>
      <c r="V270" s="3">
        <v>4</v>
      </c>
      <c r="W270" s="3"/>
    </row>
    <row r="271" spans="1:23" ht="18.75" x14ac:dyDescent="0.3">
      <c r="A271" s="1"/>
      <c r="B271" s="1"/>
      <c r="C271" s="1"/>
      <c r="D271" s="1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1220</v>
      </c>
      <c r="U271" s="3" t="s">
        <v>300</v>
      </c>
      <c r="V271" s="3">
        <v>4</v>
      </c>
      <c r="W271" s="3"/>
    </row>
    <row r="272" spans="1:23" ht="18.75" x14ac:dyDescent="0.3">
      <c r="A272" s="1"/>
      <c r="B272" s="1"/>
      <c r="C272" s="1"/>
      <c r="D272" s="1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</v>
      </c>
      <c r="T272" s="3">
        <v>1856</v>
      </c>
      <c r="U272" s="3" t="s">
        <v>301</v>
      </c>
      <c r="V272" s="3">
        <v>4</v>
      </c>
      <c r="W272" s="3"/>
    </row>
    <row r="273" spans="1:23" ht="18.75" x14ac:dyDescent="0.3">
      <c r="A273" s="1"/>
      <c r="B273" s="1"/>
      <c r="C273" s="1"/>
      <c r="D273" s="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1733</v>
      </c>
      <c r="U273" s="3" t="s">
        <v>302</v>
      </c>
      <c r="V273" s="3">
        <v>4</v>
      </c>
      <c r="W273" s="3"/>
    </row>
    <row r="274" spans="1:23" ht="18.75" x14ac:dyDescent="0.3">
      <c r="A274" s="1"/>
      <c r="B274" s="1"/>
      <c r="C274" s="1"/>
      <c r="D274" s="1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173</v>
      </c>
      <c r="T274" s="3">
        <v>1334</v>
      </c>
      <c r="U274" s="3" t="s">
        <v>303</v>
      </c>
      <c r="V274" s="3">
        <v>4</v>
      </c>
      <c r="W274" s="3"/>
    </row>
    <row r="275" spans="1:23" ht="18.75" x14ac:dyDescent="0.3">
      <c r="A275" s="1"/>
      <c r="B275" s="1"/>
      <c r="C275" s="1"/>
      <c r="D275" s="1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1319</v>
      </c>
      <c r="U275" s="3" t="s">
        <v>304</v>
      </c>
      <c r="V275" s="3">
        <v>4</v>
      </c>
      <c r="W275" s="3"/>
    </row>
    <row r="276" spans="1:23" ht="18.75" x14ac:dyDescent="0.3">
      <c r="A276" s="1"/>
      <c r="B276" s="1"/>
      <c r="C276" s="1"/>
      <c r="D276" s="1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</v>
      </c>
      <c r="T276" s="3">
        <v>1828</v>
      </c>
      <c r="U276" s="3" t="s">
        <v>305</v>
      </c>
      <c r="V276" s="3">
        <v>4</v>
      </c>
      <c r="W276" s="3"/>
    </row>
    <row r="277" spans="1:23" ht="18.75" x14ac:dyDescent="0.3">
      <c r="A277" s="1"/>
      <c r="B277" s="1"/>
      <c r="C277" s="1"/>
      <c r="D277" s="1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173</v>
      </c>
      <c r="T277" s="3">
        <v>1165</v>
      </c>
      <c r="U277" s="3" t="s">
        <v>306</v>
      </c>
      <c r="V277" s="3">
        <v>4</v>
      </c>
      <c r="W277" s="3"/>
    </row>
    <row r="278" spans="1:23" ht="18.75" x14ac:dyDescent="0.3">
      <c r="A278" s="1"/>
      <c r="B278" s="1"/>
      <c r="C278" s="1"/>
      <c r="D278" s="1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1092</v>
      </c>
      <c r="U278" s="3" t="s">
        <v>307</v>
      </c>
      <c r="V278" s="3">
        <v>4</v>
      </c>
      <c r="W278" s="3"/>
    </row>
    <row r="279" spans="1:23" ht="18.75" x14ac:dyDescent="0.3">
      <c r="A279" s="1"/>
      <c r="B279" s="1"/>
      <c r="C279" s="1"/>
      <c r="D279" s="1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1352</v>
      </c>
      <c r="U279" s="3" t="s">
        <v>308</v>
      </c>
      <c r="V279" s="3">
        <v>4</v>
      </c>
      <c r="W279" s="3"/>
    </row>
    <row r="280" spans="1:23" ht="18.75" x14ac:dyDescent="0.3">
      <c r="A280" s="1"/>
      <c r="B280" s="1"/>
      <c r="C280" s="1"/>
      <c r="D280" s="1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</v>
      </c>
      <c r="T280" s="3">
        <v>1453</v>
      </c>
      <c r="U280" s="3" t="s">
        <v>309</v>
      </c>
      <c r="V280" s="3">
        <v>4</v>
      </c>
      <c r="W280" s="3"/>
    </row>
    <row r="281" spans="1:23" ht="18.75" x14ac:dyDescent="0.3">
      <c r="A281" s="1"/>
      <c r="B281" s="1"/>
      <c r="C281" s="1"/>
      <c r="D281" s="1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13</v>
      </c>
      <c r="T281" s="3">
        <v>2426</v>
      </c>
      <c r="U281" s="3" t="s">
        <v>310</v>
      </c>
      <c r="V281" s="3">
        <v>4</v>
      </c>
      <c r="W281" s="3"/>
    </row>
    <row r="282" spans="1:23" ht="18.75" x14ac:dyDescent="0.3">
      <c r="A282" s="1"/>
      <c r="B282" s="1"/>
      <c r="C282" s="1"/>
      <c r="D282" s="1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17</v>
      </c>
      <c r="T282" s="3">
        <v>1602</v>
      </c>
      <c r="U282" s="3" t="s">
        <v>311</v>
      </c>
      <c r="V282" s="3">
        <v>4</v>
      </c>
      <c r="W282" s="3"/>
    </row>
    <row r="283" spans="1:23" ht="18.75" x14ac:dyDescent="0.3">
      <c r="A283" s="1"/>
      <c r="B283" s="1"/>
      <c r="C283" s="1"/>
      <c r="D283" s="1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1766</v>
      </c>
      <c r="U283" s="3" t="s">
        <v>312</v>
      </c>
      <c r="V283" s="3">
        <v>4</v>
      </c>
      <c r="W283" s="3"/>
    </row>
    <row r="284" spans="1:23" ht="18.75" x14ac:dyDescent="0.3">
      <c r="A284" s="1"/>
      <c r="B284" s="1"/>
      <c r="C284" s="1"/>
      <c r="D284" s="1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173</v>
      </c>
      <c r="T284" s="3">
        <v>1171</v>
      </c>
      <c r="U284" s="3" t="s">
        <v>313</v>
      </c>
      <c r="V284" s="3">
        <v>4</v>
      </c>
      <c r="W284" s="3"/>
    </row>
    <row r="285" spans="1:23" ht="18.75" x14ac:dyDescent="0.3">
      <c r="A285" s="1"/>
      <c r="B285" s="1"/>
      <c r="C285" s="1"/>
      <c r="D285" s="1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1254</v>
      </c>
      <c r="U285" s="3" t="s">
        <v>314</v>
      </c>
      <c r="V285" s="3">
        <v>4</v>
      </c>
      <c r="W285" s="3"/>
    </row>
    <row r="286" spans="1:23" ht="18.75" x14ac:dyDescent="0.3">
      <c r="A286" s="1"/>
      <c r="B286" s="1"/>
      <c r="C286" s="1"/>
      <c r="D286" s="1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1315</v>
      </c>
      <c r="U286" s="3" t="s">
        <v>315</v>
      </c>
      <c r="V286" s="3">
        <v>4</v>
      </c>
      <c r="W286" s="3"/>
    </row>
    <row r="287" spans="1:23" ht="18.75" x14ac:dyDescent="0.3">
      <c r="A287" s="1"/>
      <c r="B287" s="1"/>
      <c r="C287" s="1"/>
      <c r="D287" s="1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</v>
      </c>
      <c r="T287" s="3">
        <v>1547</v>
      </c>
      <c r="U287" s="3" t="s">
        <v>316</v>
      </c>
      <c r="V287" s="3">
        <v>4</v>
      </c>
      <c r="W287" s="3"/>
    </row>
    <row r="288" spans="1:23" ht="18.75" x14ac:dyDescent="0.3">
      <c r="A288" s="1"/>
      <c r="B288" s="1"/>
      <c r="C288" s="1"/>
      <c r="D288" s="1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1661</v>
      </c>
      <c r="U288" s="3" t="s">
        <v>317</v>
      </c>
      <c r="V288" s="3">
        <v>4</v>
      </c>
      <c r="W288" s="3"/>
    </row>
    <row r="289" spans="1:23" ht="18.75" x14ac:dyDescent="0.3">
      <c r="A289" s="1"/>
      <c r="B289" s="1"/>
      <c r="C289" s="1"/>
      <c r="D289" s="1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1865</v>
      </c>
      <c r="U289" s="3" t="s">
        <v>318</v>
      </c>
      <c r="V289" s="3">
        <v>4</v>
      </c>
      <c r="W289" s="3"/>
    </row>
    <row r="290" spans="1:23" ht="18.75" x14ac:dyDescent="0.3">
      <c r="A290" s="1"/>
      <c r="B290" s="1"/>
      <c r="C290" s="1"/>
      <c r="D290" s="1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173</v>
      </c>
      <c r="T290" s="3">
        <v>1175</v>
      </c>
      <c r="U290" s="3" t="s">
        <v>319</v>
      </c>
      <c r="V290" s="3">
        <v>4</v>
      </c>
      <c r="W290" s="3"/>
    </row>
    <row r="291" spans="1:23" ht="18.75" x14ac:dyDescent="0.3">
      <c r="A291" s="1"/>
      <c r="B291" s="1"/>
      <c r="C291" s="1"/>
      <c r="D291" s="1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1017</v>
      </c>
      <c r="U291" s="3" t="s">
        <v>320</v>
      </c>
      <c r="V291" s="3">
        <v>4</v>
      </c>
      <c r="W291" s="3"/>
    </row>
    <row r="292" spans="1:23" ht="18.75" x14ac:dyDescent="0.3">
      <c r="A292" s="1"/>
      <c r="B292" s="1"/>
      <c r="C292" s="1"/>
      <c r="D292" s="1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996</v>
      </c>
      <c r="U292" s="3" t="s">
        <v>321</v>
      </c>
      <c r="V292" s="3">
        <v>4</v>
      </c>
      <c r="W292" s="3"/>
    </row>
    <row r="293" spans="1:23" ht="18.75" x14ac:dyDescent="0.3">
      <c r="A293" s="1"/>
      <c r="B293" s="1"/>
      <c r="C293" s="1"/>
      <c r="D293" s="1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1107</v>
      </c>
      <c r="U293" s="3" t="s">
        <v>322</v>
      </c>
      <c r="V293" s="3">
        <v>4</v>
      </c>
      <c r="W293" s="3"/>
    </row>
    <row r="294" spans="1:23" ht="18.75" x14ac:dyDescent="0.3">
      <c r="A294" s="1"/>
      <c r="B294" s="1"/>
      <c r="C294" s="1"/>
      <c r="D294" s="1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323</v>
      </c>
      <c r="S294" s="3" t="s">
        <v>13</v>
      </c>
      <c r="T294" s="3">
        <v>2839</v>
      </c>
      <c r="U294" s="3" t="s">
        <v>324</v>
      </c>
      <c r="V294" s="3">
        <v>3</v>
      </c>
      <c r="W294" s="3"/>
    </row>
    <row r="295" spans="1:23" ht="18.75" x14ac:dyDescent="0.3">
      <c r="A295" s="1"/>
      <c r="B295" s="1"/>
      <c r="C295" s="1"/>
      <c r="D295" s="1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2519</v>
      </c>
      <c r="U295" s="3" t="s">
        <v>325</v>
      </c>
      <c r="V295" s="3">
        <v>3</v>
      </c>
      <c r="W295" s="3"/>
    </row>
    <row r="296" spans="1:23" ht="18.75" x14ac:dyDescent="0.3">
      <c r="A296" s="1"/>
      <c r="B296" s="1"/>
      <c r="C296" s="1"/>
      <c r="D296" s="1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2102</v>
      </c>
      <c r="U296" s="3" t="s">
        <v>326</v>
      </c>
      <c r="V296" s="3">
        <v>3</v>
      </c>
      <c r="W296" s="3"/>
    </row>
    <row r="297" spans="1:23" ht="18.75" x14ac:dyDescent="0.3">
      <c r="A297" s="1"/>
      <c r="B297" s="1"/>
      <c r="C297" s="1"/>
      <c r="D297" s="1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17</v>
      </c>
      <c r="T297" s="3">
        <v>1965</v>
      </c>
      <c r="U297" s="3" t="s">
        <v>327</v>
      </c>
      <c r="V297" s="3">
        <v>3</v>
      </c>
      <c r="W297" s="3"/>
    </row>
    <row r="298" spans="1:23" ht="18.75" x14ac:dyDescent="0.3">
      <c r="A298" s="1"/>
      <c r="B298" s="1"/>
      <c r="C298" s="1"/>
      <c r="D298" s="1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173</v>
      </c>
      <c r="T298" s="3">
        <v>1330</v>
      </c>
      <c r="U298" s="3" t="s">
        <v>328</v>
      </c>
      <c r="V298" s="3">
        <v>3</v>
      </c>
      <c r="W298" s="3"/>
    </row>
    <row r="299" spans="1:23" ht="18.75" x14ac:dyDescent="0.3">
      <c r="A299" s="1"/>
      <c r="B299" s="1"/>
      <c r="C299" s="1"/>
      <c r="D299" s="1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</v>
      </c>
      <c r="T299" s="3">
        <v>1911</v>
      </c>
      <c r="U299" s="3" t="s">
        <v>329</v>
      </c>
      <c r="V299" s="3">
        <v>3</v>
      </c>
      <c r="W299" s="3"/>
    </row>
    <row r="300" spans="1:23" ht="18.75" x14ac:dyDescent="0.3">
      <c r="A300" s="1"/>
      <c r="B300" s="1"/>
      <c r="C300" s="1"/>
      <c r="D300" s="1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173</v>
      </c>
      <c r="T300" s="3">
        <v>1286</v>
      </c>
      <c r="U300" s="3" t="s">
        <v>330</v>
      </c>
      <c r="V300" s="3">
        <v>3</v>
      </c>
      <c r="W300" s="3"/>
    </row>
    <row r="301" spans="1:23" ht="18.75" x14ac:dyDescent="0.3">
      <c r="A301" s="1"/>
      <c r="B301" s="1"/>
      <c r="C301" s="1"/>
      <c r="D301" s="1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</v>
      </c>
      <c r="T301" s="3">
        <v>1602</v>
      </c>
      <c r="U301" s="3" t="s">
        <v>331</v>
      </c>
      <c r="V301" s="3">
        <v>3</v>
      </c>
      <c r="W301" s="3"/>
    </row>
    <row r="302" spans="1:23" ht="18.75" x14ac:dyDescent="0.3">
      <c r="A302" s="1"/>
      <c r="B302" s="1"/>
      <c r="C302" s="1"/>
      <c r="D302" s="1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1860</v>
      </c>
      <c r="U302" s="3" t="s">
        <v>332</v>
      </c>
      <c r="V302" s="3">
        <v>3</v>
      </c>
      <c r="W302" s="3"/>
    </row>
    <row r="303" spans="1:23" ht="18.75" x14ac:dyDescent="0.3">
      <c r="A303" s="1"/>
      <c r="B303" s="1"/>
      <c r="C303" s="1"/>
      <c r="D303" s="1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13</v>
      </c>
      <c r="T303" s="3">
        <v>2123</v>
      </c>
      <c r="U303" s="3" t="s">
        <v>333</v>
      </c>
      <c r="V303" s="3">
        <v>3</v>
      </c>
      <c r="W303" s="3"/>
    </row>
    <row r="304" spans="1:23" ht="18.75" x14ac:dyDescent="0.3">
      <c r="A304" s="1"/>
      <c r="B304" s="1"/>
      <c r="C304" s="1"/>
      <c r="D304" s="1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2127</v>
      </c>
      <c r="U304" s="3" t="s">
        <v>334</v>
      </c>
      <c r="V304" s="3">
        <v>3</v>
      </c>
      <c r="W304" s="3"/>
    </row>
    <row r="305" spans="1:23" ht="18.75" x14ac:dyDescent="0.3">
      <c r="A305" s="1"/>
      <c r="B305" s="1"/>
      <c r="C305" s="1"/>
      <c r="D305" s="1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17</v>
      </c>
      <c r="T305" s="3">
        <v>1469</v>
      </c>
      <c r="U305" s="3" t="s">
        <v>335</v>
      </c>
      <c r="V305" s="3">
        <v>3</v>
      </c>
      <c r="W305" s="3"/>
    </row>
    <row r="306" spans="1:23" ht="18.75" x14ac:dyDescent="0.3">
      <c r="A306" s="1"/>
      <c r="B306" s="1"/>
      <c r="C306" s="1"/>
      <c r="D306" s="1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9" t="s">
        <v>336</v>
      </c>
      <c r="U306" s="3" t="s">
        <v>337</v>
      </c>
      <c r="V306" s="3">
        <v>3</v>
      </c>
      <c r="W306" s="3"/>
    </row>
    <row r="307" spans="1:23" ht="18.75" x14ac:dyDescent="0.3">
      <c r="A307" s="1"/>
      <c r="B307" s="1"/>
      <c r="C307" s="1"/>
      <c r="D307" s="1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3">
        <v>1942</v>
      </c>
      <c r="U307" s="3" t="s">
        <v>338</v>
      </c>
      <c r="V307" s="3">
        <v>3</v>
      </c>
      <c r="W307" s="3"/>
    </row>
    <row r="308" spans="1:23" ht="18.75" x14ac:dyDescent="0.3">
      <c r="A308" s="1"/>
      <c r="B308" s="1"/>
      <c r="C308" s="1"/>
      <c r="D308" s="1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13</v>
      </c>
      <c r="T308" s="3">
        <v>2138</v>
      </c>
      <c r="U308" s="3" t="s">
        <v>339</v>
      </c>
      <c r="V308" s="3">
        <v>3</v>
      </c>
      <c r="W308" s="3"/>
    </row>
    <row r="309" spans="1:23" ht="18.75" x14ac:dyDescent="0.3">
      <c r="A309" s="1"/>
      <c r="B309" s="1"/>
      <c r="C309" s="1"/>
      <c r="D309" s="1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2374</v>
      </c>
      <c r="U309" s="3" t="s">
        <v>340</v>
      </c>
      <c r="V309" s="3">
        <v>3</v>
      </c>
      <c r="W309" s="3"/>
    </row>
    <row r="310" spans="1:23" ht="18.75" x14ac:dyDescent="0.3">
      <c r="A310" s="1"/>
      <c r="B310" s="1"/>
      <c r="C310" s="1"/>
      <c r="D310" s="1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17</v>
      </c>
      <c r="T310" s="3">
        <v>1855</v>
      </c>
      <c r="U310" s="3" t="s">
        <v>341</v>
      </c>
      <c r="V310" s="3">
        <v>3</v>
      </c>
      <c r="W310" s="3"/>
    </row>
    <row r="311" spans="1:23" ht="18.75" x14ac:dyDescent="0.3">
      <c r="A311" s="1"/>
      <c r="B311" s="1"/>
      <c r="C311" s="1"/>
      <c r="D311" s="1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1778</v>
      </c>
      <c r="U311" s="3" t="s">
        <v>342</v>
      </c>
      <c r="V311" s="3">
        <v>3</v>
      </c>
      <c r="W311" s="3"/>
    </row>
    <row r="312" spans="1:23" ht="18.75" x14ac:dyDescent="0.3">
      <c r="A312" s="1"/>
      <c r="B312" s="1"/>
      <c r="C312" s="1"/>
      <c r="D312" s="1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173</v>
      </c>
      <c r="T312" s="3">
        <v>1164</v>
      </c>
      <c r="U312" s="3" t="s">
        <v>343</v>
      </c>
      <c r="V312" s="3">
        <v>3</v>
      </c>
      <c r="W312" s="3"/>
    </row>
    <row r="313" spans="1:23" ht="18.75" x14ac:dyDescent="0.3">
      <c r="A313" s="1"/>
      <c r="B313" s="1"/>
      <c r="C313" s="1"/>
      <c r="D313" s="1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</v>
      </c>
      <c r="T313" s="3">
        <v>2080</v>
      </c>
      <c r="U313" s="3" t="s">
        <v>344</v>
      </c>
      <c r="V313" s="3">
        <v>3</v>
      </c>
      <c r="W313" s="3"/>
    </row>
    <row r="314" spans="1:23" ht="18.75" x14ac:dyDescent="0.3">
      <c r="A314" s="1"/>
      <c r="B314" s="1"/>
      <c r="C314" s="1"/>
      <c r="D314" s="1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1698</v>
      </c>
      <c r="U314" s="3" t="s">
        <v>345</v>
      </c>
      <c r="V314" s="3">
        <v>3</v>
      </c>
      <c r="W314" s="3"/>
    </row>
    <row r="315" spans="1:23" ht="18.75" x14ac:dyDescent="0.3">
      <c r="A315" s="1"/>
      <c r="B315" s="1"/>
      <c r="C315" s="1"/>
      <c r="D315" s="1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1831</v>
      </c>
      <c r="U315" s="3" t="s">
        <v>346</v>
      </c>
      <c r="V315" s="3">
        <v>3</v>
      </c>
      <c r="W315" s="3"/>
    </row>
    <row r="316" spans="1:23" ht="18.75" x14ac:dyDescent="0.3">
      <c r="A316" s="1"/>
      <c r="B316" s="1"/>
      <c r="C316" s="1"/>
      <c r="D316" s="1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1585</v>
      </c>
      <c r="U316" s="3" t="s">
        <v>347</v>
      </c>
      <c r="V316" s="3">
        <v>3</v>
      </c>
      <c r="W316" s="3"/>
    </row>
    <row r="317" spans="1:23" ht="18.75" x14ac:dyDescent="0.3">
      <c r="A317" s="1"/>
      <c r="B317" s="1"/>
      <c r="C317" s="1"/>
      <c r="D317" s="1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1775</v>
      </c>
      <c r="U317" s="3" t="s">
        <v>348</v>
      </c>
      <c r="V317" s="3">
        <v>3</v>
      </c>
      <c r="W317" s="3"/>
    </row>
    <row r="318" spans="1:23" ht="18.75" x14ac:dyDescent="0.3">
      <c r="A318" s="1"/>
      <c r="B318" s="1"/>
      <c r="C318" s="1"/>
      <c r="D318" s="1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173</v>
      </c>
      <c r="T318" s="3">
        <v>1324</v>
      </c>
      <c r="U318" s="3" t="s">
        <v>349</v>
      </c>
      <c r="V318" s="3">
        <v>3</v>
      </c>
      <c r="W318" s="3"/>
    </row>
    <row r="319" spans="1:23" ht="18.75" x14ac:dyDescent="0.3">
      <c r="A319" s="1"/>
      <c r="B319" s="1"/>
      <c r="C319" s="1"/>
      <c r="D319" s="1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</v>
      </c>
      <c r="T319" s="3">
        <v>1527</v>
      </c>
      <c r="U319" s="3" t="s">
        <v>350</v>
      </c>
      <c r="V319" s="3">
        <v>3</v>
      </c>
      <c r="W319" s="3"/>
    </row>
    <row r="320" spans="1:23" ht="18.75" x14ac:dyDescent="0.3">
      <c r="A320" s="1"/>
      <c r="B320" s="1"/>
      <c r="C320" s="1"/>
      <c r="D320" s="1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1425</v>
      </c>
      <c r="U320" s="3" t="s">
        <v>351</v>
      </c>
      <c r="V320" s="3">
        <v>3</v>
      </c>
      <c r="W320" s="3"/>
    </row>
    <row r="321" spans="1:23" ht="18.75" x14ac:dyDescent="0.3">
      <c r="A321" s="1"/>
      <c r="B321" s="1"/>
      <c r="C321" s="1"/>
      <c r="D321" s="1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13</v>
      </c>
      <c r="T321" s="3">
        <v>2103</v>
      </c>
      <c r="U321" s="3" t="s">
        <v>352</v>
      </c>
      <c r="V321" s="3">
        <v>3</v>
      </c>
      <c r="W321" s="3"/>
    </row>
    <row r="322" spans="1:23" ht="18.75" x14ac:dyDescent="0.3">
      <c r="A322" s="1"/>
      <c r="B322" s="1"/>
      <c r="C322" s="1"/>
      <c r="D322" s="1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2266</v>
      </c>
      <c r="U322" s="3" t="s">
        <v>353</v>
      </c>
      <c r="V322" s="3">
        <v>3</v>
      </c>
      <c r="W322" s="3"/>
    </row>
    <row r="323" spans="1:23" ht="18.75" x14ac:dyDescent="0.3">
      <c r="A323" s="1"/>
      <c r="B323" s="1"/>
      <c r="C323" s="1"/>
      <c r="D323" s="1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17</v>
      </c>
      <c r="T323" s="3">
        <v>1717</v>
      </c>
      <c r="U323" s="3" t="s">
        <v>354</v>
      </c>
      <c r="V323" s="3">
        <v>3</v>
      </c>
      <c r="W323" s="3"/>
    </row>
    <row r="324" spans="1:23" ht="18.75" x14ac:dyDescent="0.3">
      <c r="A324" s="1"/>
      <c r="B324" s="1"/>
      <c r="C324" s="1"/>
      <c r="D324" s="1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1811</v>
      </c>
      <c r="U324" s="3" t="s">
        <v>355</v>
      </c>
      <c r="V324" s="3">
        <v>3</v>
      </c>
      <c r="W324" s="3"/>
    </row>
    <row r="325" spans="1:23" ht="18.75" x14ac:dyDescent="0.3">
      <c r="A325" s="1"/>
      <c r="B325" s="1"/>
      <c r="C325" s="1"/>
      <c r="D325" s="1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1904</v>
      </c>
      <c r="U325" s="3" t="s">
        <v>356</v>
      </c>
      <c r="V325" s="3">
        <v>3</v>
      </c>
      <c r="W325" s="3"/>
    </row>
    <row r="326" spans="1:23" ht="18.75" x14ac:dyDescent="0.3">
      <c r="A326" s="1"/>
      <c r="B326" s="1"/>
      <c r="C326" s="1"/>
      <c r="D326" s="1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1913</v>
      </c>
      <c r="U326" s="3" t="s">
        <v>357</v>
      </c>
      <c r="V326" s="3">
        <v>3</v>
      </c>
      <c r="W326" s="3"/>
    </row>
    <row r="327" spans="1:23" ht="18.75" x14ac:dyDescent="0.3">
      <c r="A327" s="1"/>
      <c r="B327" s="1"/>
      <c r="C327" s="1"/>
      <c r="D327" s="1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93</v>
      </c>
      <c r="T327" s="3">
        <v>3088</v>
      </c>
      <c r="U327" s="3" t="s">
        <v>358</v>
      </c>
      <c r="V327" s="3">
        <v>3</v>
      </c>
      <c r="W327" s="3"/>
    </row>
    <row r="328" spans="1:23" ht="18.75" x14ac:dyDescent="0.3">
      <c r="A328" s="1"/>
      <c r="B328" s="1"/>
      <c r="C328" s="1"/>
      <c r="D328" s="1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13</v>
      </c>
      <c r="T328" s="3">
        <v>2496</v>
      </c>
      <c r="U328" s="3" t="s">
        <v>359</v>
      </c>
      <c r="V328" s="3">
        <v>3</v>
      </c>
      <c r="W328" s="3"/>
    </row>
    <row r="329" spans="1:23" ht="18.75" x14ac:dyDescent="0.3">
      <c r="A329" s="1"/>
      <c r="B329" s="1"/>
      <c r="C329" s="1"/>
      <c r="D329" s="1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17</v>
      </c>
      <c r="T329" s="3">
        <v>1523</v>
      </c>
      <c r="U329" s="3" t="s">
        <v>360</v>
      </c>
      <c r="V329" s="3">
        <v>3</v>
      </c>
      <c r="W329" s="3"/>
    </row>
    <row r="330" spans="1:23" ht="18.75" x14ac:dyDescent="0.3">
      <c r="A330" s="1"/>
      <c r="B330" s="1"/>
      <c r="C330" s="1"/>
      <c r="D330" s="1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1759</v>
      </c>
      <c r="U330" s="3" t="s">
        <v>361</v>
      </c>
      <c r="V330" s="3">
        <v>3</v>
      </c>
      <c r="W330" s="3"/>
    </row>
    <row r="331" spans="1:23" ht="18.75" x14ac:dyDescent="0.3">
      <c r="A331" s="1"/>
      <c r="B331" s="1"/>
      <c r="C331" s="1"/>
      <c r="D331" s="1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13</v>
      </c>
      <c r="T331" s="3">
        <v>2196</v>
      </c>
      <c r="U331" s="3" t="s">
        <v>362</v>
      </c>
      <c r="V331" s="3">
        <v>3</v>
      </c>
      <c r="W331" s="3"/>
    </row>
    <row r="332" spans="1:23" ht="18.75" x14ac:dyDescent="0.3">
      <c r="A332" s="1"/>
      <c r="B332" s="1"/>
      <c r="C332" s="1"/>
      <c r="D332" s="1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2533</v>
      </c>
      <c r="U332" s="3" t="s">
        <v>363</v>
      </c>
      <c r="V332" s="3">
        <v>3</v>
      </c>
      <c r="W332" s="3"/>
    </row>
    <row r="333" spans="1:23" ht="18.75" x14ac:dyDescent="0.3">
      <c r="A333" s="1"/>
      <c r="B333" s="1"/>
      <c r="C333" s="1"/>
      <c r="D333" s="1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2131</v>
      </c>
      <c r="U333" s="3" t="s">
        <v>364</v>
      </c>
      <c r="V333" s="3">
        <v>3</v>
      </c>
      <c r="W333" s="3"/>
    </row>
    <row r="334" spans="1:23" ht="18.75" x14ac:dyDescent="0.3">
      <c r="A334" s="1"/>
      <c r="B334" s="1"/>
      <c r="C334" s="1"/>
      <c r="D334" s="1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17</v>
      </c>
      <c r="T334" s="3">
        <v>1822</v>
      </c>
      <c r="U334" s="3" t="s">
        <v>365</v>
      </c>
      <c r="V334" s="3">
        <v>3</v>
      </c>
      <c r="W334" s="3"/>
    </row>
    <row r="335" spans="1:23" ht="18.75" x14ac:dyDescent="0.3">
      <c r="A335" s="1"/>
      <c r="B335" s="1"/>
      <c r="C335" s="1"/>
      <c r="D335" s="1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13</v>
      </c>
      <c r="T335" s="3">
        <v>2272</v>
      </c>
      <c r="U335" s="3" t="s">
        <v>366</v>
      </c>
      <c r="V335" s="3">
        <v>3</v>
      </c>
      <c r="W335" s="3"/>
    </row>
    <row r="336" spans="1:23" ht="18.75" x14ac:dyDescent="0.3">
      <c r="A336" s="1"/>
      <c r="B336" s="1"/>
      <c r="C336" s="1"/>
      <c r="D336" s="1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17</v>
      </c>
      <c r="T336" s="3">
        <v>1916</v>
      </c>
      <c r="U336" s="3" t="s">
        <v>367</v>
      </c>
      <c r="V336" s="3">
        <v>3</v>
      </c>
      <c r="W336" s="3"/>
    </row>
    <row r="337" spans="1:23" ht="18.75" x14ac:dyDescent="0.3">
      <c r="A337" s="1"/>
      <c r="B337" s="1"/>
      <c r="C337" s="1"/>
      <c r="D337" s="1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2028</v>
      </c>
      <c r="U337" s="3" t="s">
        <v>368</v>
      </c>
      <c r="V337" s="3">
        <v>3</v>
      </c>
      <c r="W337" s="3"/>
    </row>
    <row r="338" spans="1:23" ht="18.75" x14ac:dyDescent="0.3">
      <c r="A338" s="1"/>
      <c r="B338" s="1"/>
      <c r="C338" s="1"/>
      <c r="D338" s="1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2044</v>
      </c>
      <c r="U338" s="3" t="s">
        <v>369</v>
      </c>
      <c r="V338" s="3">
        <v>3</v>
      </c>
      <c r="W338" s="3"/>
    </row>
    <row r="339" spans="1:23" ht="18.75" x14ac:dyDescent="0.3">
      <c r="A339" s="1"/>
      <c r="B339" s="1"/>
      <c r="C339" s="1"/>
      <c r="D339" s="1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1984</v>
      </c>
      <c r="U339" s="3" t="s">
        <v>370</v>
      </c>
      <c r="V339" s="3">
        <v>3</v>
      </c>
      <c r="W339" s="3"/>
    </row>
    <row r="340" spans="1:23" ht="18.75" x14ac:dyDescent="0.3">
      <c r="A340" s="1"/>
      <c r="B340" s="1"/>
      <c r="C340" s="1"/>
      <c r="D340" s="1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1878</v>
      </c>
      <c r="U340" s="3" t="s">
        <v>371</v>
      </c>
      <c r="V340" s="3">
        <v>3</v>
      </c>
      <c r="W340" s="3"/>
    </row>
    <row r="341" spans="1:23" ht="18.75" x14ac:dyDescent="0.3">
      <c r="A341" s="1"/>
      <c r="B341" s="1"/>
      <c r="C341" s="1"/>
      <c r="D341" s="1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13</v>
      </c>
      <c r="T341" s="3">
        <v>2133</v>
      </c>
      <c r="U341" s="3" t="s">
        <v>372</v>
      </c>
      <c r="V341" s="3">
        <v>3</v>
      </c>
      <c r="W341" s="3"/>
    </row>
    <row r="342" spans="1:23" ht="18.75" x14ac:dyDescent="0.3">
      <c r="A342" s="1"/>
      <c r="B342" s="1"/>
      <c r="C342" s="1"/>
      <c r="D342" s="1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2346</v>
      </c>
      <c r="U342" s="3" t="s">
        <v>373</v>
      </c>
      <c r="V342" s="3">
        <v>3</v>
      </c>
      <c r="W342" s="3"/>
    </row>
    <row r="343" spans="1:23" ht="18.75" x14ac:dyDescent="0.3">
      <c r="A343" s="1"/>
      <c r="B343" s="1"/>
      <c r="C343" s="1"/>
      <c r="D343" s="1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2407</v>
      </c>
      <c r="U343" s="3" t="s">
        <v>374</v>
      </c>
      <c r="V343" s="3">
        <v>3</v>
      </c>
      <c r="W343" s="3"/>
    </row>
    <row r="344" spans="1:23" ht="18.75" x14ac:dyDescent="0.3">
      <c r="A344" s="1"/>
      <c r="B344" s="1"/>
      <c r="C344" s="1"/>
      <c r="D344" s="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17</v>
      </c>
      <c r="T344" s="3">
        <v>1478</v>
      </c>
      <c r="U344" s="3" t="s">
        <v>375</v>
      </c>
      <c r="V344" s="3">
        <v>3</v>
      </c>
      <c r="W344" s="3"/>
    </row>
    <row r="345" spans="1:23" ht="18.75" x14ac:dyDescent="0.3">
      <c r="A345" s="1"/>
      <c r="B345" s="1"/>
      <c r="C345" s="1"/>
      <c r="D345" s="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173</v>
      </c>
      <c r="T345" s="3">
        <v>1284</v>
      </c>
      <c r="U345" s="3" t="s">
        <v>376</v>
      </c>
      <c r="V345" s="3">
        <v>3</v>
      </c>
      <c r="W345" s="3"/>
    </row>
    <row r="346" spans="1:23" ht="18.75" x14ac:dyDescent="0.3">
      <c r="A346" s="1"/>
      <c r="B346" s="1"/>
      <c r="C346" s="1"/>
      <c r="D346" s="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13</v>
      </c>
      <c r="T346" s="3">
        <v>2330</v>
      </c>
      <c r="U346" s="3" t="s">
        <v>377</v>
      </c>
      <c r="V346" s="3">
        <v>3</v>
      </c>
      <c r="W346" s="3"/>
    </row>
    <row r="347" spans="1:23" ht="18.75" x14ac:dyDescent="0.3">
      <c r="A347" s="1"/>
      <c r="B347" s="1"/>
      <c r="C347" s="1"/>
      <c r="D347" s="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173</v>
      </c>
      <c r="T347" s="3">
        <v>1211</v>
      </c>
      <c r="U347" s="3" t="s">
        <v>378</v>
      </c>
      <c r="V347" s="3">
        <v>3</v>
      </c>
      <c r="W347" s="3"/>
    </row>
    <row r="348" spans="1:23" ht="18.75" x14ac:dyDescent="0.3">
      <c r="A348" s="1"/>
      <c r="B348" s="1"/>
      <c r="C348" s="1"/>
      <c r="D348" s="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13</v>
      </c>
      <c r="T348" s="3">
        <v>2158</v>
      </c>
      <c r="U348" s="3" t="s">
        <v>379</v>
      </c>
      <c r="V348" s="3">
        <v>3</v>
      </c>
      <c r="W348" s="3"/>
    </row>
    <row r="349" spans="1:23" ht="18.75" x14ac:dyDescent="0.3">
      <c r="A349" s="1"/>
      <c r="B349" s="1"/>
      <c r="C349" s="1"/>
      <c r="D349" s="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173</v>
      </c>
      <c r="T349" s="3">
        <v>1200</v>
      </c>
      <c r="U349" s="3" t="s">
        <v>380</v>
      </c>
      <c r="V349" s="3">
        <v>3</v>
      </c>
      <c r="W349" s="3"/>
    </row>
    <row r="350" spans="1:23" ht="18.75" x14ac:dyDescent="0.3">
      <c r="A350" s="1"/>
      <c r="B350" s="1"/>
      <c r="C350" s="1"/>
      <c r="D350" s="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</v>
      </c>
      <c r="T350" s="3">
        <v>1859</v>
      </c>
      <c r="U350" s="3" t="s">
        <v>381</v>
      </c>
      <c r="V350" s="3">
        <v>3</v>
      </c>
      <c r="W350" s="3"/>
    </row>
    <row r="351" spans="1:23" ht="18.75" x14ac:dyDescent="0.3">
      <c r="A351" s="1"/>
      <c r="B351" s="1"/>
      <c r="C351" s="1"/>
      <c r="D351" s="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13</v>
      </c>
      <c r="T351" s="3">
        <v>2150</v>
      </c>
      <c r="U351" s="3" t="s">
        <v>382</v>
      </c>
      <c r="V351" s="3">
        <v>3</v>
      </c>
      <c r="W351" s="3"/>
    </row>
    <row r="352" spans="1:23" ht="18.75" x14ac:dyDescent="0.3">
      <c r="A352" s="1"/>
      <c r="B352" s="1"/>
      <c r="C352" s="1"/>
      <c r="D352" s="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2107</v>
      </c>
      <c r="U352" s="3" t="s">
        <v>383</v>
      </c>
      <c r="V352" s="3">
        <v>3</v>
      </c>
      <c r="W352" s="3"/>
    </row>
    <row r="353" spans="1:23" ht="18.75" x14ac:dyDescent="0.3">
      <c r="A353" s="1"/>
      <c r="B353" s="1"/>
      <c r="C353" s="1"/>
      <c r="D353" s="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17</v>
      </c>
      <c r="T353" s="3">
        <v>1589</v>
      </c>
      <c r="U353" s="3" t="s">
        <v>384</v>
      </c>
      <c r="V353" s="3">
        <v>3</v>
      </c>
      <c r="W353" s="3"/>
    </row>
    <row r="354" spans="1:23" ht="18.75" x14ac:dyDescent="0.3">
      <c r="A354" s="1"/>
      <c r="B354" s="1"/>
      <c r="C354" s="1"/>
      <c r="D354" s="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13</v>
      </c>
      <c r="T354" s="3">
        <v>2658</v>
      </c>
      <c r="U354" s="3" t="s">
        <v>385</v>
      </c>
      <c r="V354" s="3">
        <v>3</v>
      </c>
      <c r="W354" s="3"/>
    </row>
    <row r="355" spans="1:23" ht="18.75" x14ac:dyDescent="0.3">
      <c r="A355" s="1"/>
      <c r="B355" s="1"/>
      <c r="C355" s="1"/>
      <c r="D355" s="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2333</v>
      </c>
      <c r="U355" s="3" t="s">
        <v>386</v>
      </c>
      <c r="V355" s="3">
        <v>3</v>
      </c>
      <c r="W355" s="3"/>
    </row>
    <row r="356" spans="1:23" ht="18.75" x14ac:dyDescent="0.3">
      <c r="A356" s="1"/>
      <c r="B356" s="1"/>
      <c r="C356" s="1"/>
      <c r="D356" s="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173</v>
      </c>
      <c r="T356" s="3">
        <v>1099</v>
      </c>
      <c r="U356" s="3" t="s">
        <v>387</v>
      </c>
      <c r="V356" s="3">
        <v>3</v>
      </c>
      <c r="W356" s="3"/>
    </row>
    <row r="357" spans="1:23" ht="18.75" x14ac:dyDescent="0.3">
      <c r="A357" s="1"/>
      <c r="B357" s="1"/>
      <c r="C357" s="1"/>
      <c r="D357" s="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</v>
      </c>
      <c r="T357" s="3">
        <v>1499</v>
      </c>
      <c r="U357" s="3" t="s">
        <v>388</v>
      </c>
      <c r="V357" s="3">
        <v>3</v>
      </c>
      <c r="W357" s="3"/>
    </row>
    <row r="358" spans="1:23" ht="18.75" x14ac:dyDescent="0.3">
      <c r="A358" s="1"/>
      <c r="B358" s="1"/>
      <c r="C358" s="1"/>
      <c r="D358" s="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1507</v>
      </c>
      <c r="U358" s="3" t="s">
        <v>389</v>
      </c>
      <c r="V358" s="3">
        <v>3</v>
      </c>
      <c r="W358" s="3"/>
    </row>
    <row r="359" spans="1:23" ht="18.75" x14ac:dyDescent="0.3">
      <c r="A359" s="1"/>
      <c r="B359" s="1"/>
      <c r="C359" s="1"/>
      <c r="D359" s="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173</v>
      </c>
      <c r="T359" s="3">
        <v>1347</v>
      </c>
      <c r="U359" s="3" t="s">
        <v>390</v>
      </c>
      <c r="V359" s="3">
        <v>3</v>
      </c>
      <c r="W359" s="3"/>
    </row>
    <row r="360" spans="1:23" ht="18.75" x14ac:dyDescent="0.3">
      <c r="A360" s="1"/>
      <c r="B360" s="1"/>
      <c r="C360" s="1"/>
      <c r="D360" s="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</v>
      </c>
      <c r="T360" s="3">
        <v>1636</v>
      </c>
      <c r="U360" s="3" t="s">
        <v>391</v>
      </c>
      <c r="V360" s="3">
        <v>3</v>
      </c>
      <c r="W360" s="3"/>
    </row>
    <row r="361" spans="1:23" ht="18.75" x14ac:dyDescent="0.3">
      <c r="A361" s="1"/>
      <c r="B361" s="1"/>
      <c r="C361" s="1"/>
      <c r="D361" s="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173</v>
      </c>
      <c r="T361" s="3">
        <v>1184</v>
      </c>
      <c r="U361" s="3" t="s">
        <v>392</v>
      </c>
      <c r="V361" s="3">
        <v>3</v>
      </c>
      <c r="W361" s="3"/>
    </row>
    <row r="362" spans="1:23" ht="18.75" x14ac:dyDescent="0.3">
      <c r="A362" s="1"/>
      <c r="B362" s="1"/>
      <c r="C362" s="1"/>
      <c r="D362" s="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1311</v>
      </c>
      <c r="U362" s="3" t="s">
        <v>393</v>
      </c>
      <c r="V362" s="3">
        <v>3</v>
      </c>
      <c r="W362" s="3"/>
    </row>
    <row r="363" spans="1:23" ht="18.75" x14ac:dyDescent="0.3">
      <c r="A363" s="1"/>
      <c r="B363" s="1"/>
      <c r="C363" s="1"/>
      <c r="D363" s="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13</v>
      </c>
      <c r="T363" s="3">
        <v>2414</v>
      </c>
      <c r="U363" s="3" t="s">
        <v>394</v>
      </c>
      <c r="V363" s="3">
        <v>3</v>
      </c>
      <c r="W363" s="3"/>
    </row>
    <row r="364" spans="1:23" ht="18.75" x14ac:dyDescent="0.3">
      <c r="A364" s="1"/>
      <c r="B364" s="1"/>
      <c r="C364" s="1"/>
      <c r="D364" s="1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2566</v>
      </c>
      <c r="U364" s="3" t="s">
        <v>395</v>
      </c>
      <c r="V364" s="3">
        <v>3</v>
      </c>
      <c r="W364" s="3"/>
    </row>
    <row r="365" spans="1:23" ht="18.75" x14ac:dyDescent="0.3">
      <c r="A365" s="1"/>
      <c r="B365" s="1"/>
      <c r="C365" s="1"/>
      <c r="D365" s="1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2477</v>
      </c>
      <c r="U365" s="3" t="s">
        <v>396</v>
      </c>
      <c r="V365" s="3">
        <v>3</v>
      </c>
      <c r="W365" s="3"/>
    </row>
    <row r="366" spans="1:23" ht="18.75" x14ac:dyDescent="0.3">
      <c r="A366" s="1"/>
      <c r="B366" s="1"/>
      <c r="C366" s="1"/>
      <c r="D366" s="1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17</v>
      </c>
      <c r="T366" s="3">
        <v>1962</v>
      </c>
      <c r="U366" s="3" t="s">
        <v>397</v>
      </c>
      <c r="V366" s="3">
        <v>3</v>
      </c>
      <c r="W366" s="3"/>
    </row>
    <row r="367" spans="1:23" ht="18.75" x14ac:dyDescent="0.3">
      <c r="A367" s="1"/>
      <c r="B367" s="1"/>
      <c r="C367" s="1"/>
      <c r="D367" s="1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13</v>
      </c>
      <c r="T367" s="3">
        <v>2150</v>
      </c>
      <c r="U367" s="3" t="s">
        <v>398</v>
      </c>
      <c r="V367" s="3">
        <v>3</v>
      </c>
      <c r="W367" s="3"/>
    </row>
    <row r="368" spans="1:23" ht="18.75" x14ac:dyDescent="0.3">
      <c r="A368" s="1"/>
      <c r="B368" s="1"/>
      <c r="C368" s="1"/>
      <c r="D368" s="1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17</v>
      </c>
      <c r="T368" s="3">
        <v>1830</v>
      </c>
      <c r="U368" s="3" t="s">
        <v>399</v>
      </c>
      <c r="V368" s="3">
        <v>3</v>
      </c>
      <c r="W368" s="3"/>
    </row>
    <row r="369" spans="1:23" ht="18.75" x14ac:dyDescent="0.3">
      <c r="A369" s="1"/>
      <c r="B369" s="1"/>
      <c r="C369" s="1"/>
      <c r="D369" s="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1906</v>
      </c>
      <c r="U369" s="3" t="s">
        <v>400</v>
      </c>
      <c r="V369" s="3">
        <v>3</v>
      </c>
      <c r="W369" s="3"/>
    </row>
    <row r="370" spans="1:23" ht="18.75" x14ac:dyDescent="0.3">
      <c r="A370" s="1"/>
      <c r="B370" s="1"/>
      <c r="C370" s="1"/>
      <c r="D370" s="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13</v>
      </c>
      <c r="T370" s="3">
        <v>2715</v>
      </c>
      <c r="U370" s="3" t="s">
        <v>401</v>
      </c>
      <c r="V370" s="3">
        <v>3</v>
      </c>
      <c r="W370" s="3"/>
    </row>
    <row r="371" spans="1:23" ht="18.75" x14ac:dyDescent="0.3">
      <c r="A371" s="1"/>
      <c r="B371" s="1"/>
      <c r="C371" s="1"/>
      <c r="D371" s="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2595</v>
      </c>
      <c r="U371" s="3" t="s">
        <v>402</v>
      </c>
      <c r="V371" s="3">
        <v>3</v>
      </c>
      <c r="W371" s="3"/>
    </row>
    <row r="372" spans="1:23" ht="18.75" x14ac:dyDescent="0.3">
      <c r="A372" s="1"/>
      <c r="B372" s="1"/>
      <c r="C372" s="1"/>
      <c r="D372" s="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17</v>
      </c>
      <c r="T372" s="3">
        <v>1981</v>
      </c>
      <c r="U372" s="3" t="s">
        <v>403</v>
      </c>
      <c r="V372" s="3">
        <v>3</v>
      </c>
      <c r="W372" s="3"/>
    </row>
    <row r="373" spans="1:23" ht="18.75" x14ac:dyDescent="0.3">
      <c r="A373" s="1"/>
      <c r="B373" s="1"/>
      <c r="C373" s="1"/>
      <c r="D373" s="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13</v>
      </c>
      <c r="T373" s="3">
        <v>2604</v>
      </c>
      <c r="U373" s="3" t="s">
        <v>404</v>
      </c>
      <c r="V373" s="3">
        <v>3</v>
      </c>
      <c r="W373" s="3"/>
    </row>
    <row r="374" spans="1:23" ht="18.75" x14ac:dyDescent="0.3">
      <c r="A374" s="1"/>
      <c r="B374" s="1"/>
      <c r="C374" s="1"/>
      <c r="D374" s="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2527</v>
      </c>
      <c r="U374" s="3" t="s">
        <v>405</v>
      </c>
      <c r="V374" s="3">
        <v>3</v>
      </c>
      <c r="W374" s="3"/>
    </row>
    <row r="375" spans="1:23" ht="18.75" x14ac:dyDescent="0.3">
      <c r="A375" s="1"/>
      <c r="B375" s="1"/>
      <c r="C375" s="1"/>
      <c r="D375" s="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17</v>
      </c>
      <c r="T375" s="3">
        <v>1786</v>
      </c>
      <c r="U375" s="3" t="s">
        <v>406</v>
      </c>
      <c r="V375" s="3">
        <v>3</v>
      </c>
      <c r="W375" s="3"/>
    </row>
    <row r="376" spans="1:23" ht="18.75" x14ac:dyDescent="0.3">
      <c r="A376" s="1"/>
      <c r="B376" s="1"/>
      <c r="C376" s="1"/>
      <c r="D376" s="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1713</v>
      </c>
      <c r="U376" s="3" t="s">
        <v>407</v>
      </c>
      <c r="V376" s="3">
        <v>3</v>
      </c>
      <c r="W376" s="3"/>
    </row>
    <row r="377" spans="1:23" ht="18.75" x14ac:dyDescent="0.3">
      <c r="A377" s="1"/>
      <c r="B377" s="1"/>
      <c r="C377" s="1"/>
      <c r="D377" s="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13</v>
      </c>
      <c r="T377" s="3">
        <v>2272</v>
      </c>
      <c r="U377" s="3" t="s">
        <v>408</v>
      </c>
      <c r="V377" s="3">
        <v>3</v>
      </c>
      <c r="W377" s="3"/>
    </row>
    <row r="378" spans="1:23" ht="18.75" x14ac:dyDescent="0.3">
      <c r="A378" s="1"/>
      <c r="B378" s="1"/>
      <c r="C378" s="1"/>
      <c r="D378" s="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17</v>
      </c>
      <c r="T378" s="3">
        <v>2014</v>
      </c>
      <c r="U378" s="3" t="s">
        <v>409</v>
      </c>
      <c r="V378" s="3">
        <v>3</v>
      </c>
      <c r="W378" s="3"/>
    </row>
    <row r="379" spans="1:23" ht="18.75" x14ac:dyDescent="0.3">
      <c r="A379" s="1"/>
      <c r="B379" s="1"/>
      <c r="C379" s="1"/>
      <c r="D379" s="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13</v>
      </c>
      <c r="T379" s="3">
        <v>2148</v>
      </c>
      <c r="U379" s="3" t="s">
        <v>410</v>
      </c>
      <c r="V379" s="3">
        <v>3</v>
      </c>
      <c r="W379" s="3"/>
    </row>
    <row r="380" spans="1:23" ht="18.75" x14ac:dyDescent="0.3">
      <c r="A380" s="1"/>
      <c r="B380" s="1"/>
      <c r="C380" s="1"/>
      <c r="D380" s="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2418</v>
      </c>
      <c r="U380" s="3" t="s">
        <v>411</v>
      </c>
      <c r="V380" s="3">
        <v>3</v>
      </c>
      <c r="W380" s="3"/>
    </row>
    <row r="381" spans="1:23" ht="18.75" x14ac:dyDescent="0.3">
      <c r="A381" s="1"/>
      <c r="B381" s="1"/>
      <c r="C381" s="1"/>
      <c r="D381" s="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2107</v>
      </c>
      <c r="U381" s="3" t="s">
        <v>412</v>
      </c>
      <c r="V381" s="3">
        <v>3</v>
      </c>
      <c r="W381" s="3"/>
    </row>
    <row r="382" spans="1:23" ht="18.75" x14ac:dyDescent="0.3">
      <c r="A382" s="1"/>
      <c r="B382" s="1"/>
      <c r="C382" s="1"/>
      <c r="D382" s="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17</v>
      </c>
      <c r="T382" s="3">
        <v>1726</v>
      </c>
      <c r="U382" s="3" t="s">
        <v>413</v>
      </c>
      <c r="V382" s="3">
        <v>3</v>
      </c>
      <c r="W382" s="3"/>
    </row>
    <row r="383" spans="1:23" ht="18.75" x14ac:dyDescent="0.3">
      <c r="A383" s="1"/>
      <c r="B383" s="1"/>
      <c r="C383" s="1"/>
      <c r="D383" s="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1517</v>
      </c>
      <c r="U383" s="3" t="s">
        <v>414</v>
      </c>
      <c r="V383" s="3">
        <v>3</v>
      </c>
      <c r="W383" s="3"/>
    </row>
    <row r="384" spans="1:23" ht="18.75" x14ac:dyDescent="0.3">
      <c r="A384" s="1"/>
      <c r="B384" s="1"/>
      <c r="C384" s="1"/>
      <c r="D384" s="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13</v>
      </c>
      <c r="T384" s="3">
        <v>2661</v>
      </c>
      <c r="U384" s="3" t="s">
        <v>415</v>
      </c>
      <c r="V384" s="3">
        <v>3</v>
      </c>
      <c r="W384" s="3"/>
    </row>
    <row r="385" spans="1:23" ht="18.75" x14ac:dyDescent="0.3">
      <c r="A385" s="1"/>
      <c r="B385" s="1"/>
      <c r="C385" s="1"/>
      <c r="D385" s="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8.75" x14ac:dyDescent="0.3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8.75" x14ac:dyDescent="0.3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8.75" x14ac:dyDescent="0.3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8.75" x14ac:dyDescent="0.3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8.75" x14ac:dyDescent="0.3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8.75" x14ac:dyDescent="0.3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8.75" x14ac:dyDescent="0.3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8.75" x14ac:dyDescent="0.3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8.75" x14ac:dyDescent="0.3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8.75" x14ac:dyDescent="0.3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8.75" x14ac:dyDescent="0.3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8.75" x14ac:dyDescent="0.3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8.75" x14ac:dyDescent="0.3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8.75" x14ac:dyDescent="0.3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8.75" x14ac:dyDescent="0.3">
      <c r="A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</sheetData>
  <mergeCells count="16">
    <mergeCell ref="G25:K25"/>
    <mergeCell ref="G30:K30"/>
    <mergeCell ref="G34:K34"/>
    <mergeCell ref="G38:K38"/>
    <mergeCell ref="C15:D15"/>
    <mergeCell ref="C16:D16"/>
    <mergeCell ref="C17:D17"/>
    <mergeCell ref="C18:D18"/>
    <mergeCell ref="E19:F19"/>
    <mergeCell ref="G24:K24"/>
    <mergeCell ref="B13:D14"/>
    <mergeCell ref="C6:D6"/>
    <mergeCell ref="C7:D7"/>
    <mergeCell ref="C8:D8"/>
    <mergeCell ref="C9:D9"/>
    <mergeCell ref="C11:D11"/>
  </mergeCells>
  <dataValidations count="3">
    <dataValidation type="list" allowBlank="1" showInputMessage="1" showErrorMessage="1" sqref="C16:D16">
      <formula1>$E$24:$E$25</formula1>
    </dataValidation>
    <dataValidation type="list" allowBlank="1" showInputMessage="1" showErrorMessage="1" sqref="C15:D15">
      <formula1>$F$24:$F$25</formula1>
    </dataValidation>
    <dataValidation type="list" allowBlank="1" showInputMessage="1" showErrorMessage="1" sqref="C11:D11 C17:D17">
      <formula1>$F$6:$F$10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382"/>
  <sheetViews>
    <sheetView workbookViewId="0">
      <selection activeCell="G11" sqref="G11"/>
    </sheetView>
  </sheetViews>
  <sheetFormatPr defaultColWidth="8.85546875" defaultRowHeight="18.75" x14ac:dyDescent="0.3"/>
  <cols>
    <col min="1" max="1" width="8.85546875" style="1"/>
    <col min="2" max="2" width="50.85546875" style="1" customWidth="1"/>
    <col min="3" max="3" width="13.85546875" style="1" customWidth="1"/>
    <col min="4" max="4" width="28.5703125" style="1" customWidth="1"/>
    <col min="5" max="5" width="14.28515625" style="1" customWidth="1"/>
    <col min="6" max="6" width="14.42578125" style="1" bestFit="1" customWidth="1"/>
    <col min="7" max="7" width="8.85546875" style="1"/>
    <col min="8" max="8" width="15.7109375" style="1" customWidth="1"/>
    <col min="9" max="9" width="16.7109375" style="1" customWidth="1"/>
    <col min="10" max="10" width="12.7109375" style="1" customWidth="1"/>
    <col min="11" max="11" width="10.7109375" style="1" customWidth="1"/>
    <col min="12" max="14" width="8.85546875" style="1"/>
    <col min="15" max="15" width="30" style="1" customWidth="1"/>
    <col min="16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4" spans="2:23" x14ac:dyDescent="0.3">
      <c r="B4" s="24" t="s">
        <v>563</v>
      </c>
    </row>
    <row r="5" spans="2:23" ht="19.5" thickBot="1" x14ac:dyDescent="0.35"/>
    <row r="6" spans="2:23" ht="19.5" thickBot="1" x14ac:dyDescent="0.35">
      <c r="B6" s="5" t="s">
        <v>3</v>
      </c>
      <c r="C6" s="82" t="s">
        <v>545</v>
      </c>
      <c r="D6" s="83"/>
      <c r="E6" s="3">
        <v>0.11</v>
      </c>
      <c r="F6" s="3" t="s">
        <v>5</v>
      </c>
      <c r="G6" s="3">
        <v>0.26400000000000001</v>
      </c>
      <c r="H6" s="3"/>
      <c r="I6" s="3"/>
      <c r="J6" s="3"/>
      <c r="K6" s="3"/>
      <c r="L6" s="3"/>
      <c r="M6" s="3"/>
      <c r="N6" s="3" t="s">
        <v>447</v>
      </c>
      <c r="O6" s="3"/>
      <c r="R6" s="46" t="s">
        <v>6</v>
      </c>
      <c r="S6" s="46" t="s">
        <v>7</v>
      </c>
      <c r="T6" s="46" t="s">
        <v>8</v>
      </c>
      <c r="U6" s="46" t="s">
        <v>3</v>
      </c>
      <c r="V6" s="46" t="s">
        <v>9</v>
      </c>
      <c r="W6" s="1" t="s">
        <v>458</v>
      </c>
    </row>
    <row r="7" spans="2:23" ht="20.25" thickTop="1" thickBot="1" x14ac:dyDescent="0.35">
      <c r="B7" s="7" t="s">
        <v>10</v>
      </c>
      <c r="C7" s="84" t="str">
        <f ca="1">OFFSET(R6,MATCH(C6,U7:U382,0),0)</f>
        <v>VT</v>
      </c>
      <c r="D7" s="85"/>
      <c r="E7" s="3">
        <v>6.2600000000000003E-2</v>
      </c>
      <c r="F7" s="3" t="s">
        <v>11</v>
      </c>
      <c r="G7" s="3">
        <v>0.20300000000000001</v>
      </c>
      <c r="H7" s="3"/>
      <c r="I7" s="3"/>
      <c r="J7" s="3"/>
      <c r="K7" s="3"/>
      <c r="L7" s="3"/>
      <c r="M7" s="3"/>
      <c r="N7" s="3" t="s">
        <v>564</v>
      </c>
      <c r="O7" s="3"/>
      <c r="R7" s="1" t="s">
        <v>12</v>
      </c>
      <c r="S7" s="1" t="s">
        <v>13</v>
      </c>
      <c r="T7" s="1">
        <v>2299</v>
      </c>
      <c r="U7" s="1" t="s">
        <v>14</v>
      </c>
      <c r="V7" s="1">
        <v>2</v>
      </c>
      <c r="W7" s="1">
        <v>166</v>
      </c>
    </row>
    <row r="8" spans="2:23" ht="20.25" thickTop="1" thickBot="1" x14ac:dyDescent="0.35">
      <c r="B8" s="7" t="s">
        <v>15</v>
      </c>
      <c r="C8" s="84" t="str">
        <f ca="1">OFFSET(S6,MATCH(C6,U7:U382,0),0)</f>
        <v>D</v>
      </c>
      <c r="D8" s="85"/>
      <c r="E8" s="3">
        <v>0.1148</v>
      </c>
      <c r="F8" s="3" t="s">
        <v>16</v>
      </c>
      <c r="G8" s="3">
        <v>0.23400000000000001</v>
      </c>
      <c r="H8" s="3"/>
      <c r="I8" s="3"/>
      <c r="J8" s="3"/>
      <c r="K8" s="3">
        <f>IF(C15=N9,0.9,0.6)</f>
        <v>0.9</v>
      </c>
      <c r="L8" s="3"/>
      <c r="M8" s="3"/>
      <c r="N8" s="3" t="s">
        <v>446</v>
      </c>
      <c r="O8" s="3"/>
      <c r="R8" s="1" t="s">
        <v>12</v>
      </c>
      <c r="S8" s="1" t="s">
        <v>17</v>
      </c>
      <c r="T8" s="1">
        <v>1883</v>
      </c>
      <c r="U8" s="1" t="s">
        <v>18</v>
      </c>
      <c r="V8" s="1">
        <v>2</v>
      </c>
      <c r="W8" s="1">
        <v>150</v>
      </c>
    </row>
    <row r="9" spans="2:23" ht="20.25" thickTop="1" thickBot="1" x14ac:dyDescent="0.35">
      <c r="B9" s="7" t="s">
        <v>19</v>
      </c>
      <c r="C9" s="84">
        <f ca="1">OFFSET(T6,MATCH(C6,U7:U382,0),0)</f>
        <v>1989</v>
      </c>
      <c r="D9" s="85"/>
      <c r="E9" s="3">
        <v>5.74E-2</v>
      </c>
      <c r="F9" s="3" t="s">
        <v>20</v>
      </c>
      <c r="G9" s="3">
        <v>0</v>
      </c>
      <c r="H9" s="3"/>
      <c r="I9" s="3"/>
      <c r="J9" s="3"/>
      <c r="K9" s="3"/>
      <c r="L9" s="3"/>
      <c r="M9" s="3"/>
      <c r="N9" s="3" t="s">
        <v>565</v>
      </c>
      <c r="O9" s="3"/>
      <c r="R9" s="1" t="s">
        <v>12</v>
      </c>
      <c r="S9" s="1" t="s">
        <v>13</v>
      </c>
      <c r="T9" s="1">
        <v>2279</v>
      </c>
      <c r="U9" s="1" t="s">
        <v>21</v>
      </c>
      <c r="V9" s="1">
        <v>2</v>
      </c>
      <c r="W9" s="1">
        <v>166</v>
      </c>
    </row>
    <row r="10" spans="2:23" ht="20.25" thickTop="1" thickBot="1" x14ac:dyDescent="0.35">
      <c r="B10" s="27" t="s">
        <v>462</v>
      </c>
      <c r="C10" s="84">
        <f ca="1">OFFSET(W6,MATCH(C6,U7:U382,0),0)</f>
        <v>150</v>
      </c>
      <c r="D10" s="85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</row>
    <row r="11" spans="2:23" ht="20.25" thickTop="1" thickBot="1" x14ac:dyDescent="0.35">
      <c r="B11" s="8" t="s">
        <v>22</v>
      </c>
      <c r="C11" s="105" t="s">
        <v>16</v>
      </c>
      <c r="D11" s="106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R11" s="1" t="s">
        <v>12</v>
      </c>
      <c r="S11" s="1" t="s">
        <v>17</v>
      </c>
      <c r="T11" s="1">
        <v>2024</v>
      </c>
      <c r="U11" s="1" t="s">
        <v>24</v>
      </c>
      <c r="V11" s="1">
        <v>2</v>
      </c>
      <c r="W11" s="1">
        <v>150</v>
      </c>
    </row>
    <row r="12" spans="2:23" ht="19.5" thickBot="1" x14ac:dyDescent="0.35"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R12" s="1" t="s">
        <v>12</v>
      </c>
      <c r="S12" s="1" t="s">
        <v>17</v>
      </c>
      <c r="T12" s="1">
        <v>2040</v>
      </c>
      <c r="U12" s="1" t="s">
        <v>25</v>
      </c>
      <c r="V12" s="1">
        <v>2</v>
      </c>
      <c r="W12" s="1">
        <v>150</v>
      </c>
    </row>
    <row r="13" spans="2:23" x14ac:dyDescent="0.3">
      <c r="B13" s="99" t="s">
        <v>566</v>
      </c>
      <c r="C13" s="100"/>
      <c r="D13" s="101"/>
      <c r="E13" s="3">
        <f ca="1">C9*24*K8*C19*C16/(1000*0.85)</f>
        <v>57620.160000000011</v>
      </c>
      <c r="F13" s="3" t="s">
        <v>463</v>
      </c>
      <c r="G13" s="3"/>
      <c r="H13" s="3"/>
      <c r="I13" s="3"/>
      <c r="J13" s="3"/>
      <c r="K13" s="3"/>
      <c r="L13" s="3"/>
      <c r="M13" s="3"/>
      <c r="N13" s="3"/>
      <c r="O13" s="3"/>
      <c r="R13" s="1" t="s">
        <v>12</v>
      </c>
      <c r="S13" s="1" t="s">
        <v>17</v>
      </c>
      <c r="T13" s="1">
        <v>2060</v>
      </c>
      <c r="U13" s="1" t="s">
        <v>29</v>
      </c>
      <c r="V13" s="1">
        <v>2</v>
      </c>
      <c r="W13" s="1">
        <v>150</v>
      </c>
    </row>
    <row r="14" spans="2:23" ht="19.5" thickBot="1" x14ac:dyDescent="0.35">
      <c r="B14" s="102"/>
      <c r="C14" s="103"/>
      <c r="D14" s="104"/>
      <c r="E14" s="3">
        <f ca="1">OFFSET(E5,MATCH(C11,F6:F10,0),0)</f>
        <v>0.1148</v>
      </c>
      <c r="F14" s="3" t="s">
        <v>567</v>
      </c>
      <c r="G14" s="3"/>
      <c r="H14" s="3"/>
      <c r="I14" s="3"/>
      <c r="J14" s="3"/>
      <c r="K14" s="3"/>
      <c r="L14" s="3"/>
      <c r="M14" s="3"/>
      <c r="N14" s="3"/>
      <c r="O14" s="3"/>
      <c r="R14" s="1" t="s">
        <v>12</v>
      </c>
      <c r="S14" s="1" t="s">
        <v>17</v>
      </c>
      <c r="T14" s="1">
        <v>1900</v>
      </c>
      <c r="U14" s="1" t="s">
        <v>32</v>
      </c>
      <c r="V14" s="1">
        <v>2</v>
      </c>
      <c r="W14" s="1">
        <v>150</v>
      </c>
    </row>
    <row r="15" spans="2:23" ht="19.5" thickBot="1" x14ac:dyDescent="0.35">
      <c r="B15" s="25" t="s">
        <v>568</v>
      </c>
      <c r="C15" s="97" t="s">
        <v>565</v>
      </c>
      <c r="D15" s="98"/>
      <c r="E15" s="3">
        <f ca="1">OFFSET(G5,MATCH(C11,F6:F10,0),0)</f>
        <v>0.23400000000000001</v>
      </c>
      <c r="F15" s="3" t="s">
        <v>569</v>
      </c>
      <c r="G15" s="3"/>
      <c r="H15" s="3"/>
      <c r="I15" s="3"/>
      <c r="J15" s="3"/>
      <c r="K15" s="3"/>
      <c r="L15" s="3"/>
      <c r="M15" s="3"/>
      <c r="N15" s="3"/>
      <c r="O15" s="3"/>
      <c r="R15" s="1" t="s">
        <v>12</v>
      </c>
      <c r="S15" s="1" t="s">
        <v>17</v>
      </c>
      <c r="T15" s="1">
        <v>1932</v>
      </c>
      <c r="U15" s="1" t="s">
        <v>33</v>
      </c>
      <c r="V15" s="1">
        <v>2</v>
      </c>
      <c r="W15" s="1">
        <v>150</v>
      </c>
    </row>
    <row r="16" spans="2:23" ht="19.5" thickBot="1" x14ac:dyDescent="0.35">
      <c r="B16" s="10" t="s">
        <v>570</v>
      </c>
      <c r="C16" s="71">
        <v>400</v>
      </c>
      <c r="D16" s="73"/>
      <c r="E16" s="9"/>
      <c r="F16" s="3"/>
      <c r="G16" s="3"/>
      <c r="H16" s="3"/>
      <c r="I16" s="3"/>
      <c r="J16" s="3"/>
      <c r="K16" s="3"/>
      <c r="L16" s="3"/>
      <c r="M16" s="3"/>
      <c r="N16" s="3"/>
      <c r="O16" s="3"/>
      <c r="R16" s="1" t="s">
        <v>12</v>
      </c>
      <c r="S16" s="1" t="s">
        <v>13</v>
      </c>
      <c r="T16" s="1">
        <v>2120</v>
      </c>
      <c r="U16" s="1" t="s">
        <v>34</v>
      </c>
      <c r="V16" s="1">
        <v>2</v>
      </c>
      <c r="W16" s="1">
        <v>166</v>
      </c>
    </row>
    <row r="17" spans="2:23" ht="21.75" thickBot="1" x14ac:dyDescent="0.35">
      <c r="B17" s="10" t="s">
        <v>571</v>
      </c>
      <c r="C17" s="71">
        <v>4.95</v>
      </c>
      <c r="D17" s="73"/>
      <c r="E17" s="47"/>
      <c r="R17" s="1" t="s">
        <v>12</v>
      </c>
      <c r="S17" s="1" t="s">
        <v>17</v>
      </c>
      <c r="T17" s="1">
        <v>1727</v>
      </c>
      <c r="U17" s="1" t="s">
        <v>36</v>
      </c>
      <c r="V17" s="1">
        <v>2</v>
      </c>
      <c r="W17" s="1">
        <v>150</v>
      </c>
    </row>
    <row r="18" spans="2:23" ht="19.5" thickBot="1" x14ac:dyDescent="0.35">
      <c r="B18" s="10" t="s">
        <v>572</v>
      </c>
      <c r="C18" s="71">
        <v>2.1</v>
      </c>
      <c r="D18" s="73"/>
      <c r="E18" s="47"/>
      <c r="R18" s="1" t="s">
        <v>12</v>
      </c>
      <c r="S18" s="1" t="s">
        <v>17</v>
      </c>
      <c r="T18" s="1">
        <v>2014</v>
      </c>
      <c r="U18" s="1" t="s">
        <v>41</v>
      </c>
      <c r="V18" s="1">
        <v>2</v>
      </c>
      <c r="W18" s="1">
        <v>150</v>
      </c>
    </row>
    <row r="19" spans="2:23" ht="19.5" thickBot="1" x14ac:dyDescent="0.35">
      <c r="B19" s="10" t="s">
        <v>573</v>
      </c>
      <c r="C19" s="71">
        <f>C17-C18</f>
        <v>2.85</v>
      </c>
      <c r="D19" s="73"/>
      <c r="E19" s="47"/>
      <c r="G19" s="22"/>
      <c r="R19" s="1" t="s">
        <v>12</v>
      </c>
      <c r="S19" s="1" t="s">
        <v>13</v>
      </c>
      <c r="T19" s="1">
        <v>2343</v>
      </c>
      <c r="U19" s="1" t="s">
        <v>45</v>
      </c>
      <c r="V19" s="1">
        <v>2</v>
      </c>
      <c r="W19" s="1">
        <v>166</v>
      </c>
    </row>
    <row r="20" spans="2:23" ht="19.5" thickBot="1" x14ac:dyDescent="0.35">
      <c r="B20" s="10" t="s">
        <v>574</v>
      </c>
      <c r="C20" s="16">
        <f ca="1">E13</f>
        <v>57620.160000000011</v>
      </c>
      <c r="D20" s="14"/>
      <c r="F20" s="48"/>
      <c r="R20" s="1" t="s">
        <v>12</v>
      </c>
      <c r="S20" s="1" t="s">
        <v>13</v>
      </c>
      <c r="T20" s="1">
        <v>2120</v>
      </c>
      <c r="U20" s="1" t="s">
        <v>46</v>
      </c>
      <c r="V20" s="1">
        <v>2</v>
      </c>
      <c r="W20" s="1">
        <v>166</v>
      </c>
    </row>
    <row r="21" spans="2:23" ht="19.5" thickBot="1" x14ac:dyDescent="0.35">
      <c r="B21" s="10" t="s">
        <v>575</v>
      </c>
      <c r="C21" s="17">
        <f ca="1">C20/F23</f>
        <v>4.9544419604471202</v>
      </c>
      <c r="D21" s="14"/>
      <c r="R21" s="1" t="s">
        <v>12</v>
      </c>
      <c r="S21" s="1" t="s">
        <v>17</v>
      </c>
      <c r="T21" s="1">
        <v>1794</v>
      </c>
      <c r="U21" s="1" t="s">
        <v>47</v>
      </c>
      <c r="V21" s="1">
        <v>2</v>
      </c>
      <c r="W21" s="1">
        <v>150</v>
      </c>
    </row>
    <row r="22" spans="2:23" ht="19.5" thickBot="1" x14ac:dyDescent="0.35">
      <c r="B22" s="10" t="s">
        <v>576</v>
      </c>
      <c r="C22" s="16">
        <f ca="1">C20*E14</f>
        <v>6614.7943680000008</v>
      </c>
      <c r="D22" s="14"/>
      <c r="R22" s="1" t="s">
        <v>12</v>
      </c>
      <c r="S22" s="1" t="s">
        <v>17</v>
      </c>
      <c r="T22" s="1">
        <v>1826</v>
      </c>
      <c r="U22" s="1" t="s">
        <v>48</v>
      </c>
      <c r="V22" s="1">
        <v>2</v>
      </c>
      <c r="W22" s="1">
        <v>150</v>
      </c>
    </row>
    <row r="23" spans="2:23" ht="19.5" thickBot="1" x14ac:dyDescent="0.35">
      <c r="B23" s="18" t="s">
        <v>577</v>
      </c>
      <c r="C23" s="19">
        <f ca="1">C20*E15/1000</f>
        <v>13.483117440000004</v>
      </c>
      <c r="D23" s="20"/>
      <c r="E23" s="3" t="s">
        <v>578</v>
      </c>
      <c r="F23" s="3">
        <f>IF(C11=F10,5350,11630)</f>
        <v>11630</v>
      </c>
      <c r="G23" s="111"/>
      <c r="H23" s="111"/>
      <c r="I23" s="111"/>
      <c r="J23" s="111"/>
      <c r="K23" s="111"/>
      <c r="R23" s="1" t="s">
        <v>12</v>
      </c>
      <c r="S23" s="1" t="s">
        <v>13</v>
      </c>
      <c r="T23" s="1">
        <v>2143</v>
      </c>
      <c r="U23" s="1" t="s">
        <v>49</v>
      </c>
      <c r="V23" s="1">
        <v>2</v>
      </c>
      <c r="W23" s="1">
        <v>166</v>
      </c>
    </row>
    <row r="24" spans="2:23" x14ac:dyDescent="0.3">
      <c r="G24" s="47"/>
      <c r="H24" s="47"/>
      <c r="I24" s="47"/>
      <c r="J24" s="47"/>
      <c r="K24" s="47"/>
      <c r="R24" s="1" t="s">
        <v>12</v>
      </c>
      <c r="S24" s="1" t="s">
        <v>17</v>
      </c>
      <c r="T24" s="1">
        <v>2031</v>
      </c>
      <c r="U24" s="1" t="s">
        <v>50</v>
      </c>
      <c r="V24" s="1">
        <v>2</v>
      </c>
      <c r="W24" s="1">
        <v>150</v>
      </c>
    </row>
    <row r="25" spans="2:23" ht="21" x14ac:dyDescent="0.3">
      <c r="B25" s="1" t="s">
        <v>579</v>
      </c>
      <c r="R25" s="1" t="s">
        <v>12</v>
      </c>
      <c r="S25" s="1" t="s">
        <v>17</v>
      </c>
      <c r="T25" s="1">
        <v>1703</v>
      </c>
      <c r="U25" s="1" t="s">
        <v>51</v>
      </c>
      <c r="V25" s="1">
        <v>2</v>
      </c>
      <c r="W25" s="1">
        <v>150</v>
      </c>
    </row>
    <row r="26" spans="2:23" x14ac:dyDescent="0.3">
      <c r="R26" s="1" t="s">
        <v>12</v>
      </c>
      <c r="S26" s="1" t="s">
        <v>17</v>
      </c>
      <c r="T26" s="1">
        <v>1886</v>
      </c>
      <c r="U26" s="1" t="s">
        <v>52</v>
      </c>
      <c r="V26" s="1">
        <v>2</v>
      </c>
      <c r="W26" s="1">
        <v>150</v>
      </c>
    </row>
    <row r="27" spans="2:23" x14ac:dyDescent="0.3">
      <c r="R27" s="1" t="s">
        <v>12</v>
      </c>
      <c r="S27" s="1" t="s">
        <v>17</v>
      </c>
      <c r="T27" s="1">
        <v>1769</v>
      </c>
      <c r="U27" s="1" t="s">
        <v>53</v>
      </c>
      <c r="V27" s="1">
        <v>2</v>
      </c>
      <c r="W27" s="1">
        <v>150</v>
      </c>
    </row>
    <row r="28" spans="2:23" x14ac:dyDescent="0.3">
      <c r="R28" s="1" t="s">
        <v>12</v>
      </c>
      <c r="S28" s="1" t="s">
        <v>17</v>
      </c>
      <c r="T28" s="1">
        <v>1946</v>
      </c>
      <c r="U28" s="1" t="s">
        <v>54</v>
      </c>
      <c r="V28" s="1">
        <v>2</v>
      </c>
      <c r="W28" s="1">
        <v>150</v>
      </c>
    </row>
    <row r="29" spans="2:23" x14ac:dyDescent="0.3">
      <c r="R29" s="1" t="s">
        <v>12</v>
      </c>
      <c r="S29" s="1" t="s">
        <v>17</v>
      </c>
      <c r="T29" s="1">
        <v>1806</v>
      </c>
      <c r="U29" s="1" t="s">
        <v>55</v>
      </c>
      <c r="V29" s="1">
        <v>2</v>
      </c>
      <c r="W29" s="1">
        <v>150</v>
      </c>
    </row>
    <row r="30" spans="2:23" x14ac:dyDescent="0.3">
      <c r="R30" s="1" t="s">
        <v>12</v>
      </c>
      <c r="S30" s="1" t="s">
        <v>17</v>
      </c>
      <c r="T30" s="1">
        <v>2026</v>
      </c>
      <c r="U30" s="1" t="s">
        <v>56</v>
      </c>
      <c r="V30" s="1">
        <v>2</v>
      </c>
      <c r="W30" s="1">
        <v>150</v>
      </c>
    </row>
    <row r="31" spans="2:23" x14ac:dyDescent="0.3">
      <c r="R31" s="1" t="s">
        <v>12</v>
      </c>
      <c r="S31" s="1" t="s">
        <v>17</v>
      </c>
      <c r="T31" s="1">
        <v>1661</v>
      </c>
      <c r="U31" s="1" t="s">
        <v>57</v>
      </c>
      <c r="V31" s="1">
        <v>2</v>
      </c>
      <c r="W31" s="1">
        <v>150</v>
      </c>
    </row>
    <row r="32" spans="2:23" x14ac:dyDescent="0.3">
      <c r="R32" s="1" t="s">
        <v>12</v>
      </c>
      <c r="S32" s="1" t="s">
        <v>13</v>
      </c>
      <c r="T32" s="1">
        <v>2254</v>
      </c>
      <c r="U32" s="1" t="s">
        <v>58</v>
      </c>
      <c r="V32" s="1">
        <v>2</v>
      </c>
      <c r="W32" s="1">
        <v>166</v>
      </c>
    </row>
    <row r="33" spans="18:23" x14ac:dyDescent="0.3">
      <c r="R33" s="1" t="s">
        <v>12</v>
      </c>
      <c r="S33" s="1" t="s">
        <v>17</v>
      </c>
      <c r="T33" s="1">
        <v>1753</v>
      </c>
      <c r="U33" s="1" t="s">
        <v>59</v>
      </c>
      <c r="V33" s="1">
        <v>2</v>
      </c>
      <c r="W33" s="1">
        <v>150</v>
      </c>
    </row>
    <row r="34" spans="18:23" x14ac:dyDescent="0.3">
      <c r="R34" s="1" t="s">
        <v>12</v>
      </c>
      <c r="S34" s="1" t="s">
        <v>13</v>
      </c>
      <c r="T34" s="1">
        <v>2249</v>
      </c>
      <c r="U34" s="1" t="s">
        <v>60</v>
      </c>
      <c r="V34" s="1">
        <v>2</v>
      </c>
      <c r="W34" s="1">
        <v>166</v>
      </c>
    </row>
    <row r="35" spans="18:23" x14ac:dyDescent="0.3">
      <c r="R35" s="1" t="s">
        <v>12</v>
      </c>
      <c r="S35" s="1" t="s">
        <v>13</v>
      </c>
      <c r="T35" s="1">
        <v>2102</v>
      </c>
      <c r="U35" s="1" t="s">
        <v>61</v>
      </c>
      <c r="V35" s="1">
        <v>2</v>
      </c>
      <c r="W35" s="1">
        <v>166</v>
      </c>
    </row>
    <row r="36" spans="18:23" x14ac:dyDescent="0.3">
      <c r="R36" s="1" t="s">
        <v>12</v>
      </c>
      <c r="S36" s="1" t="s">
        <v>13</v>
      </c>
      <c r="T36" s="1">
        <v>2322</v>
      </c>
      <c r="U36" s="1" t="s">
        <v>62</v>
      </c>
      <c r="V36" s="1">
        <v>2</v>
      </c>
      <c r="W36" s="1">
        <v>166</v>
      </c>
    </row>
    <row r="37" spans="18:23" x14ac:dyDescent="0.3">
      <c r="R37" s="1" t="s">
        <v>12</v>
      </c>
      <c r="S37" s="1" t="s">
        <v>13</v>
      </c>
      <c r="T37" s="1">
        <v>2203</v>
      </c>
      <c r="U37" s="1" t="s">
        <v>63</v>
      </c>
      <c r="V37" s="1">
        <v>2</v>
      </c>
      <c r="W37" s="1">
        <v>166</v>
      </c>
    </row>
    <row r="38" spans="18:23" x14ac:dyDescent="0.3">
      <c r="R38" s="1" t="s">
        <v>12</v>
      </c>
      <c r="S38" s="1" t="s">
        <v>17</v>
      </c>
      <c r="T38" s="1">
        <v>1980</v>
      </c>
      <c r="U38" s="1" t="s">
        <v>64</v>
      </c>
      <c r="V38" s="1">
        <v>2</v>
      </c>
      <c r="W38" s="1">
        <v>150</v>
      </c>
    </row>
    <row r="39" spans="18:23" x14ac:dyDescent="0.3">
      <c r="R39" s="1" t="s">
        <v>12</v>
      </c>
      <c r="S39" s="1" t="s">
        <v>17</v>
      </c>
      <c r="T39" s="1">
        <v>1497</v>
      </c>
      <c r="U39" s="1" t="s">
        <v>65</v>
      </c>
      <c r="V39" s="1">
        <v>2</v>
      </c>
      <c r="W39" s="1">
        <v>150</v>
      </c>
    </row>
    <row r="40" spans="18:23" x14ac:dyDescent="0.3">
      <c r="R40" s="1" t="s">
        <v>12</v>
      </c>
      <c r="S40" s="1" t="s">
        <v>17</v>
      </c>
      <c r="T40" s="1">
        <v>1829</v>
      </c>
      <c r="U40" s="1" t="s">
        <v>66</v>
      </c>
      <c r="V40" s="1">
        <v>2</v>
      </c>
      <c r="W40" s="1">
        <v>150</v>
      </c>
    </row>
    <row r="41" spans="18:23" x14ac:dyDescent="0.3">
      <c r="R41" s="1" t="s">
        <v>12</v>
      </c>
      <c r="S41" s="1" t="s">
        <v>13</v>
      </c>
      <c r="T41" s="1">
        <v>2467</v>
      </c>
      <c r="U41" s="1" t="s">
        <v>67</v>
      </c>
      <c r="V41" s="1">
        <v>2</v>
      </c>
      <c r="W41" s="1">
        <v>166</v>
      </c>
    </row>
    <row r="42" spans="18:23" x14ac:dyDescent="0.3">
      <c r="R42" s="1" t="s">
        <v>12</v>
      </c>
      <c r="S42" s="1" t="s">
        <v>17</v>
      </c>
      <c r="T42" s="1">
        <v>1911</v>
      </c>
      <c r="U42" s="1" t="s">
        <v>68</v>
      </c>
      <c r="V42" s="1">
        <v>2</v>
      </c>
      <c r="W42" s="1">
        <v>150</v>
      </c>
    </row>
    <row r="43" spans="18:23" x14ac:dyDescent="0.3">
      <c r="R43" s="1" t="s">
        <v>12</v>
      </c>
      <c r="S43" s="1" t="s">
        <v>17</v>
      </c>
      <c r="T43" s="1">
        <v>1824</v>
      </c>
      <c r="U43" s="1" t="s">
        <v>69</v>
      </c>
      <c r="V43" s="1">
        <v>2</v>
      </c>
      <c r="W43" s="1">
        <v>150</v>
      </c>
    </row>
    <row r="44" spans="18:23" x14ac:dyDescent="0.3">
      <c r="R44" s="1" t="s">
        <v>12</v>
      </c>
      <c r="S44" s="1" t="s">
        <v>13</v>
      </c>
      <c r="T44" s="1">
        <v>2325</v>
      </c>
      <c r="U44" s="1" t="s">
        <v>70</v>
      </c>
      <c r="V44" s="1">
        <v>2</v>
      </c>
      <c r="W44" s="1">
        <v>166</v>
      </c>
    </row>
    <row r="45" spans="18:23" x14ac:dyDescent="0.3">
      <c r="R45" s="1" t="s">
        <v>12</v>
      </c>
      <c r="S45" s="1" t="s">
        <v>13</v>
      </c>
      <c r="T45" s="1">
        <v>2166</v>
      </c>
      <c r="U45" s="1" t="s">
        <v>71</v>
      </c>
      <c r="V45" s="1">
        <v>2</v>
      </c>
      <c r="W45" s="1">
        <v>166</v>
      </c>
    </row>
    <row r="46" spans="18:23" x14ac:dyDescent="0.3">
      <c r="R46" s="1" t="s">
        <v>12</v>
      </c>
      <c r="S46" s="1" t="s">
        <v>17</v>
      </c>
      <c r="T46" s="1">
        <v>1935</v>
      </c>
      <c r="U46" s="1" t="s">
        <v>72</v>
      </c>
      <c r="V46" s="1">
        <v>2</v>
      </c>
      <c r="W46" s="1">
        <v>150</v>
      </c>
    </row>
    <row r="47" spans="18:23" x14ac:dyDescent="0.3">
      <c r="R47" s="1" t="s">
        <v>12</v>
      </c>
      <c r="S47" s="1" t="s">
        <v>13</v>
      </c>
      <c r="T47" s="1">
        <v>2146</v>
      </c>
      <c r="U47" s="1" t="s">
        <v>73</v>
      </c>
      <c r="V47" s="1">
        <v>2</v>
      </c>
      <c r="W47" s="1">
        <v>166</v>
      </c>
    </row>
    <row r="48" spans="18:23" x14ac:dyDescent="0.3">
      <c r="R48" s="1" t="s">
        <v>12</v>
      </c>
      <c r="S48" s="1" t="s">
        <v>13</v>
      </c>
      <c r="T48" s="1">
        <v>2295</v>
      </c>
      <c r="U48" s="1" t="s">
        <v>74</v>
      </c>
      <c r="V48" s="1">
        <v>2</v>
      </c>
      <c r="W48" s="1">
        <v>166</v>
      </c>
    </row>
    <row r="49" spans="18:23" x14ac:dyDescent="0.3">
      <c r="R49" s="1" t="s">
        <v>12</v>
      </c>
      <c r="S49" s="1" t="s">
        <v>13</v>
      </c>
      <c r="T49" s="1">
        <v>2203</v>
      </c>
      <c r="U49" s="1" t="s">
        <v>75</v>
      </c>
      <c r="V49" s="1">
        <v>2</v>
      </c>
      <c r="W49" s="1">
        <v>166</v>
      </c>
    </row>
    <row r="50" spans="18:23" x14ac:dyDescent="0.3">
      <c r="R50" s="1" t="s">
        <v>12</v>
      </c>
      <c r="S50" s="1" t="s">
        <v>13</v>
      </c>
      <c r="T50" s="1">
        <v>2313</v>
      </c>
      <c r="U50" s="1" t="s">
        <v>76</v>
      </c>
      <c r="V50" s="1">
        <v>2</v>
      </c>
      <c r="W50" s="1">
        <v>166</v>
      </c>
    </row>
    <row r="51" spans="18:23" x14ac:dyDescent="0.3">
      <c r="R51" s="1" t="s">
        <v>12</v>
      </c>
      <c r="S51" s="1" t="s">
        <v>13</v>
      </c>
      <c r="T51" s="1">
        <v>2272</v>
      </c>
      <c r="U51" s="1" t="s">
        <v>77</v>
      </c>
      <c r="V51" s="1">
        <v>2</v>
      </c>
      <c r="W51" s="1">
        <v>166</v>
      </c>
    </row>
    <row r="52" spans="18:23" x14ac:dyDescent="0.3">
      <c r="R52" s="1" t="s">
        <v>12</v>
      </c>
      <c r="S52" s="1" t="s">
        <v>17</v>
      </c>
      <c r="T52" s="1">
        <v>1937</v>
      </c>
      <c r="U52" s="1" t="s">
        <v>78</v>
      </c>
      <c r="V52" s="1">
        <v>2</v>
      </c>
      <c r="W52" s="1">
        <v>150</v>
      </c>
    </row>
    <row r="53" spans="18:23" x14ac:dyDescent="0.3">
      <c r="R53" s="1" t="s">
        <v>12</v>
      </c>
      <c r="S53" s="1" t="s">
        <v>17</v>
      </c>
      <c r="T53" s="1">
        <v>1658</v>
      </c>
      <c r="U53" s="1" t="s">
        <v>79</v>
      </c>
      <c r="V53" s="1">
        <v>2</v>
      </c>
      <c r="W53" s="1">
        <v>150</v>
      </c>
    </row>
    <row r="54" spans="18:23" x14ac:dyDescent="0.3">
      <c r="R54" s="1" t="s">
        <v>12</v>
      </c>
      <c r="S54" s="1" t="s">
        <v>17</v>
      </c>
      <c r="T54" s="1">
        <v>1957</v>
      </c>
      <c r="U54" s="1" t="s">
        <v>80</v>
      </c>
      <c r="V54" s="1">
        <v>2</v>
      </c>
      <c r="W54" s="1">
        <v>150</v>
      </c>
    </row>
    <row r="55" spans="18:23" x14ac:dyDescent="0.3">
      <c r="R55" s="1" t="s">
        <v>12</v>
      </c>
      <c r="S55" s="1" t="s">
        <v>17</v>
      </c>
      <c r="T55" s="1">
        <v>1654</v>
      </c>
      <c r="U55" s="1" t="s">
        <v>81</v>
      </c>
      <c r="V55" s="1">
        <v>2</v>
      </c>
      <c r="W55" s="1">
        <v>150</v>
      </c>
    </row>
    <row r="56" spans="18:23" x14ac:dyDescent="0.3">
      <c r="R56" s="1" t="s">
        <v>12</v>
      </c>
      <c r="S56" s="1" t="s">
        <v>13</v>
      </c>
      <c r="T56" s="1">
        <v>2375</v>
      </c>
      <c r="U56" s="1" t="s">
        <v>82</v>
      </c>
      <c r="V56" s="1">
        <v>2</v>
      </c>
      <c r="W56" s="1">
        <v>166</v>
      </c>
    </row>
    <row r="57" spans="18:23" x14ac:dyDescent="0.3">
      <c r="R57" s="1" t="s">
        <v>12</v>
      </c>
      <c r="S57" s="1" t="s">
        <v>13</v>
      </c>
      <c r="T57" s="1">
        <v>2113</v>
      </c>
      <c r="U57" s="1" t="s">
        <v>83</v>
      </c>
      <c r="V57" s="1">
        <v>2</v>
      </c>
      <c r="W57" s="1">
        <v>166</v>
      </c>
    </row>
    <row r="58" spans="18:23" x14ac:dyDescent="0.3">
      <c r="R58" s="1" t="s">
        <v>12</v>
      </c>
      <c r="S58" s="1" t="s">
        <v>17</v>
      </c>
      <c r="T58" s="1">
        <v>1891</v>
      </c>
      <c r="U58" s="1" t="s">
        <v>84</v>
      </c>
      <c r="V58" s="1">
        <v>2</v>
      </c>
      <c r="W58" s="1">
        <v>150</v>
      </c>
    </row>
    <row r="59" spans="18:23" x14ac:dyDescent="0.3">
      <c r="R59" s="1" t="s">
        <v>12</v>
      </c>
      <c r="S59" s="1" t="s">
        <v>13</v>
      </c>
      <c r="T59" s="1">
        <v>2113</v>
      </c>
      <c r="U59" s="1" t="s">
        <v>85</v>
      </c>
      <c r="V59" s="1">
        <v>2</v>
      </c>
      <c r="W59" s="1">
        <v>166</v>
      </c>
    </row>
    <row r="60" spans="18:23" x14ac:dyDescent="0.3">
      <c r="R60" s="1" t="s">
        <v>12</v>
      </c>
      <c r="S60" s="1" t="s">
        <v>17</v>
      </c>
      <c r="T60" s="1">
        <v>1953</v>
      </c>
      <c r="U60" s="1" t="s">
        <v>86</v>
      </c>
      <c r="V60" s="1">
        <v>2</v>
      </c>
      <c r="W60" s="1">
        <v>150</v>
      </c>
    </row>
    <row r="61" spans="18:23" x14ac:dyDescent="0.3">
      <c r="R61" s="1" t="s">
        <v>12</v>
      </c>
      <c r="S61" s="1" t="s">
        <v>17</v>
      </c>
      <c r="T61" s="1">
        <v>2076</v>
      </c>
      <c r="U61" s="1" t="s">
        <v>87</v>
      </c>
      <c r="V61" s="1">
        <v>2</v>
      </c>
      <c r="W61" s="1">
        <v>150</v>
      </c>
    </row>
    <row r="62" spans="18:23" x14ac:dyDescent="0.3">
      <c r="R62" s="1" t="s">
        <v>12</v>
      </c>
      <c r="S62" s="1" t="s">
        <v>17</v>
      </c>
      <c r="T62" s="1">
        <v>1905</v>
      </c>
      <c r="U62" s="1" t="s">
        <v>88</v>
      </c>
      <c r="V62" s="1">
        <v>2</v>
      </c>
      <c r="W62" s="1">
        <v>150</v>
      </c>
    </row>
    <row r="63" spans="18:23" x14ac:dyDescent="0.3">
      <c r="R63" s="1" t="s">
        <v>12</v>
      </c>
      <c r="S63" s="1" t="s">
        <v>17</v>
      </c>
      <c r="T63" s="1">
        <v>1989</v>
      </c>
      <c r="U63" s="1" t="s">
        <v>89</v>
      </c>
      <c r="V63" s="1">
        <v>2</v>
      </c>
      <c r="W63" s="1">
        <v>150</v>
      </c>
    </row>
    <row r="64" spans="18:23" x14ac:dyDescent="0.3">
      <c r="R64" s="1" t="s">
        <v>12</v>
      </c>
      <c r="S64" s="1" t="s">
        <v>17</v>
      </c>
      <c r="T64" s="1">
        <v>1917</v>
      </c>
      <c r="U64" s="1" t="s">
        <v>90</v>
      </c>
      <c r="V64" s="1">
        <v>2</v>
      </c>
      <c r="W64" s="1">
        <v>150</v>
      </c>
    </row>
    <row r="65" spans="18:23" x14ac:dyDescent="0.3">
      <c r="R65" s="1" t="s">
        <v>91</v>
      </c>
      <c r="S65" s="1" t="s">
        <v>13</v>
      </c>
      <c r="T65" s="1">
        <v>2921</v>
      </c>
      <c r="U65" s="1" t="s">
        <v>92</v>
      </c>
      <c r="V65" s="1">
        <v>2</v>
      </c>
      <c r="W65" s="1">
        <v>166</v>
      </c>
    </row>
    <row r="66" spans="18:23" x14ac:dyDescent="0.3">
      <c r="R66" s="1" t="s">
        <v>91</v>
      </c>
      <c r="S66" s="1" t="s">
        <v>93</v>
      </c>
      <c r="T66" s="1">
        <v>3048</v>
      </c>
      <c r="U66" s="1" t="s">
        <v>94</v>
      </c>
      <c r="V66" s="1">
        <v>2</v>
      </c>
      <c r="W66" s="1">
        <v>166</v>
      </c>
    </row>
    <row r="67" spans="18:23" x14ac:dyDescent="0.3">
      <c r="R67" s="1" t="s">
        <v>91</v>
      </c>
      <c r="S67" s="1" t="s">
        <v>13</v>
      </c>
      <c r="T67" s="1">
        <v>2320</v>
      </c>
      <c r="U67" s="1" t="s">
        <v>95</v>
      </c>
      <c r="V67" s="1">
        <v>2</v>
      </c>
      <c r="W67" s="1">
        <v>166</v>
      </c>
    </row>
    <row r="68" spans="18:23" x14ac:dyDescent="0.3">
      <c r="R68" s="1" t="s">
        <v>91</v>
      </c>
      <c r="S68" s="1" t="s">
        <v>13</v>
      </c>
      <c r="T68" s="1">
        <v>2742</v>
      </c>
      <c r="U68" s="1" t="s">
        <v>96</v>
      </c>
      <c r="V68" s="1">
        <v>2</v>
      </c>
      <c r="W68" s="1">
        <v>166</v>
      </c>
    </row>
    <row r="69" spans="18:23" x14ac:dyDescent="0.3">
      <c r="R69" s="1" t="s">
        <v>91</v>
      </c>
      <c r="S69" s="1" t="s">
        <v>13</v>
      </c>
      <c r="T69" s="1">
        <v>2741</v>
      </c>
      <c r="U69" s="1" t="s">
        <v>97</v>
      </c>
      <c r="V69" s="1">
        <v>2</v>
      </c>
      <c r="W69" s="1">
        <v>166</v>
      </c>
    </row>
    <row r="70" spans="18:23" x14ac:dyDescent="0.3">
      <c r="R70" s="1" t="s">
        <v>91</v>
      </c>
      <c r="S70" s="1" t="s">
        <v>13</v>
      </c>
      <c r="T70" s="1">
        <v>2805</v>
      </c>
      <c r="U70" s="1" t="s">
        <v>98</v>
      </c>
      <c r="V70" s="1">
        <v>2</v>
      </c>
      <c r="W70" s="1">
        <v>166</v>
      </c>
    </row>
    <row r="71" spans="18:23" x14ac:dyDescent="0.3">
      <c r="R71" s="1" t="s">
        <v>91</v>
      </c>
      <c r="S71" s="1" t="s">
        <v>13</v>
      </c>
      <c r="T71" s="1">
        <v>2202</v>
      </c>
      <c r="U71" s="1" t="s">
        <v>99</v>
      </c>
      <c r="V71" s="1">
        <v>2</v>
      </c>
      <c r="W71" s="1">
        <v>166</v>
      </c>
    </row>
    <row r="72" spans="18:23" x14ac:dyDescent="0.3">
      <c r="R72" s="1" t="s">
        <v>91</v>
      </c>
      <c r="S72" s="1" t="s">
        <v>13</v>
      </c>
      <c r="T72" s="1">
        <v>2697</v>
      </c>
      <c r="U72" s="1" t="s">
        <v>100</v>
      </c>
      <c r="V72" s="1">
        <v>2</v>
      </c>
      <c r="W72" s="1">
        <v>166</v>
      </c>
    </row>
    <row r="73" spans="18:23" x14ac:dyDescent="0.3">
      <c r="R73" s="1" t="s">
        <v>91</v>
      </c>
      <c r="S73" s="1" t="s">
        <v>13</v>
      </c>
      <c r="T73" s="1">
        <v>2566</v>
      </c>
      <c r="U73" s="1" t="s">
        <v>101</v>
      </c>
      <c r="V73" s="1">
        <v>2</v>
      </c>
      <c r="W73" s="1">
        <v>166</v>
      </c>
    </row>
    <row r="74" spans="18:23" x14ac:dyDescent="0.3">
      <c r="R74" s="1" t="s">
        <v>91</v>
      </c>
      <c r="S74" s="1" t="s">
        <v>17</v>
      </c>
      <c r="T74" s="1">
        <v>1994</v>
      </c>
      <c r="U74" s="1" t="s">
        <v>102</v>
      </c>
      <c r="V74" s="1">
        <v>2</v>
      </c>
      <c r="W74" s="1">
        <v>150</v>
      </c>
    </row>
    <row r="75" spans="18:23" x14ac:dyDescent="0.3">
      <c r="R75" s="1" t="s">
        <v>91</v>
      </c>
      <c r="S75" s="1" t="s">
        <v>13</v>
      </c>
      <c r="T75" s="1">
        <v>2317</v>
      </c>
      <c r="U75" s="1" t="s">
        <v>103</v>
      </c>
      <c r="V75" s="1">
        <v>2</v>
      </c>
      <c r="W75" s="1">
        <v>166</v>
      </c>
    </row>
    <row r="76" spans="18:23" x14ac:dyDescent="0.3">
      <c r="R76" s="1" t="s">
        <v>91</v>
      </c>
      <c r="S76" s="1" t="s">
        <v>17</v>
      </c>
      <c r="T76" s="1">
        <v>2087</v>
      </c>
      <c r="U76" s="1" t="s">
        <v>104</v>
      </c>
      <c r="V76" s="1">
        <v>2</v>
      </c>
      <c r="W76" s="1">
        <v>150</v>
      </c>
    </row>
    <row r="77" spans="18:23" x14ac:dyDescent="0.3">
      <c r="R77" s="1" t="s">
        <v>91</v>
      </c>
      <c r="S77" s="1" t="s">
        <v>13</v>
      </c>
      <c r="T77" s="1">
        <v>2469</v>
      </c>
      <c r="U77" s="1" t="s">
        <v>105</v>
      </c>
      <c r="V77" s="1">
        <v>2</v>
      </c>
      <c r="W77" s="1">
        <v>166</v>
      </c>
    </row>
    <row r="78" spans="18:23" x14ac:dyDescent="0.3">
      <c r="R78" s="1" t="s">
        <v>91</v>
      </c>
      <c r="S78" s="1" t="s">
        <v>13</v>
      </c>
      <c r="T78" s="1">
        <v>2487</v>
      </c>
      <c r="U78" s="1" t="s">
        <v>106</v>
      </c>
      <c r="V78" s="1">
        <v>2</v>
      </c>
      <c r="W78" s="1">
        <v>166</v>
      </c>
    </row>
    <row r="79" spans="18:23" x14ac:dyDescent="0.3">
      <c r="R79" s="1" t="s">
        <v>91</v>
      </c>
      <c r="S79" s="1" t="s">
        <v>17</v>
      </c>
      <c r="T79" s="1">
        <v>2016</v>
      </c>
      <c r="U79" s="1" t="s">
        <v>107</v>
      </c>
      <c r="V79" s="1">
        <v>2</v>
      </c>
      <c r="W79" s="1">
        <v>150</v>
      </c>
    </row>
    <row r="80" spans="18:23" x14ac:dyDescent="0.3">
      <c r="R80" s="1" t="s">
        <v>91</v>
      </c>
      <c r="S80" s="1" t="s">
        <v>13</v>
      </c>
      <c r="T80" s="1">
        <v>2240</v>
      </c>
      <c r="U80" s="1" t="s">
        <v>108</v>
      </c>
      <c r="V80" s="1">
        <v>2</v>
      </c>
      <c r="W80" s="1">
        <v>166</v>
      </c>
    </row>
    <row r="81" spans="18:23" x14ac:dyDescent="0.3">
      <c r="R81" s="1" t="s">
        <v>91</v>
      </c>
      <c r="S81" s="1" t="s">
        <v>93</v>
      </c>
      <c r="T81" s="1">
        <v>3061</v>
      </c>
      <c r="U81" s="1" t="s">
        <v>109</v>
      </c>
      <c r="V81" s="1">
        <v>2</v>
      </c>
      <c r="W81" s="1">
        <v>166</v>
      </c>
    </row>
    <row r="82" spans="18:23" x14ac:dyDescent="0.3">
      <c r="R82" s="1" t="s">
        <v>91</v>
      </c>
      <c r="S82" s="1" t="s">
        <v>93</v>
      </c>
      <c r="T82" s="1">
        <v>3148</v>
      </c>
      <c r="U82" s="1" t="s">
        <v>110</v>
      </c>
      <c r="V82" s="1">
        <v>2</v>
      </c>
      <c r="W82" s="1">
        <v>166</v>
      </c>
    </row>
    <row r="83" spans="18:23" x14ac:dyDescent="0.3">
      <c r="R83" s="1" t="s">
        <v>91</v>
      </c>
      <c r="S83" s="1" t="s">
        <v>13</v>
      </c>
      <c r="T83" s="1">
        <v>2271</v>
      </c>
      <c r="U83" s="1" t="s">
        <v>111</v>
      </c>
      <c r="V83" s="1">
        <v>2</v>
      </c>
      <c r="W83" s="1">
        <v>166</v>
      </c>
    </row>
    <row r="84" spans="18:23" x14ac:dyDescent="0.3">
      <c r="R84" s="1" t="s">
        <v>91</v>
      </c>
      <c r="S84" s="1" t="s">
        <v>93</v>
      </c>
      <c r="T84" s="1">
        <v>3187</v>
      </c>
      <c r="U84" s="1" t="s">
        <v>112</v>
      </c>
      <c r="V84" s="1">
        <v>2</v>
      </c>
      <c r="W84" s="1">
        <v>166</v>
      </c>
    </row>
    <row r="85" spans="18:23" x14ac:dyDescent="0.3">
      <c r="R85" s="1" t="s">
        <v>91</v>
      </c>
      <c r="S85" s="1" t="s">
        <v>17</v>
      </c>
      <c r="T85" s="1">
        <v>1899</v>
      </c>
      <c r="U85" s="1" t="s">
        <v>113</v>
      </c>
      <c r="V85" s="1">
        <v>2</v>
      </c>
      <c r="W85" s="1">
        <v>150</v>
      </c>
    </row>
    <row r="86" spans="18:23" x14ac:dyDescent="0.3">
      <c r="R86" s="1" t="s">
        <v>91</v>
      </c>
      <c r="S86" s="1" t="s">
        <v>13</v>
      </c>
      <c r="T86" s="1">
        <v>2211</v>
      </c>
      <c r="U86" s="1" t="s">
        <v>114</v>
      </c>
      <c r="V86" s="1">
        <v>2</v>
      </c>
      <c r="W86" s="1">
        <v>166</v>
      </c>
    </row>
    <row r="87" spans="18:23" x14ac:dyDescent="0.3">
      <c r="R87" s="1" t="s">
        <v>91</v>
      </c>
      <c r="S87" s="1" t="s">
        <v>13</v>
      </c>
      <c r="T87" s="1">
        <v>2241</v>
      </c>
      <c r="U87" s="1" t="s">
        <v>115</v>
      </c>
      <c r="V87" s="1">
        <v>2</v>
      </c>
      <c r="W87" s="1">
        <v>166</v>
      </c>
    </row>
    <row r="88" spans="18:23" x14ac:dyDescent="0.3">
      <c r="R88" s="1" t="s">
        <v>91</v>
      </c>
      <c r="S88" s="1" t="s">
        <v>13</v>
      </c>
      <c r="T88" s="1">
        <v>2364</v>
      </c>
      <c r="U88" s="1" t="s">
        <v>116</v>
      </c>
      <c r="V88" s="1">
        <v>2</v>
      </c>
      <c r="W88" s="1">
        <v>166</v>
      </c>
    </row>
    <row r="89" spans="18:23" x14ac:dyDescent="0.3">
      <c r="R89" s="1" t="s">
        <v>91</v>
      </c>
      <c r="S89" s="1" t="s">
        <v>13</v>
      </c>
      <c r="T89" s="1">
        <v>2253</v>
      </c>
      <c r="U89" s="1" t="s">
        <v>117</v>
      </c>
      <c r="V89" s="1">
        <v>2</v>
      </c>
      <c r="W89" s="1">
        <v>166</v>
      </c>
    </row>
    <row r="90" spans="18:23" x14ac:dyDescent="0.3">
      <c r="R90" s="1" t="s">
        <v>91</v>
      </c>
      <c r="S90" s="1" t="s">
        <v>13</v>
      </c>
      <c r="T90" s="1">
        <v>2368</v>
      </c>
      <c r="U90" s="1" t="s">
        <v>118</v>
      </c>
      <c r="V90" s="1">
        <v>2</v>
      </c>
      <c r="W90" s="1">
        <v>166</v>
      </c>
    </row>
    <row r="91" spans="18:23" x14ac:dyDescent="0.3">
      <c r="R91" s="1" t="s">
        <v>91</v>
      </c>
      <c r="S91" s="1" t="s">
        <v>13</v>
      </c>
      <c r="T91" s="1">
        <v>2242</v>
      </c>
      <c r="U91" s="1" t="s">
        <v>119</v>
      </c>
      <c r="V91" s="1">
        <v>2</v>
      </c>
      <c r="W91" s="1">
        <v>166</v>
      </c>
    </row>
    <row r="92" spans="18:23" x14ac:dyDescent="0.3">
      <c r="R92" s="1" t="s">
        <v>91</v>
      </c>
      <c r="S92" s="1" t="s">
        <v>93</v>
      </c>
      <c r="T92" s="1">
        <v>3163</v>
      </c>
      <c r="U92" s="1" t="s">
        <v>120</v>
      </c>
      <c r="V92" s="1">
        <v>2</v>
      </c>
      <c r="W92" s="1">
        <v>166</v>
      </c>
    </row>
    <row r="93" spans="18:23" x14ac:dyDescent="0.3">
      <c r="R93" s="1" t="s">
        <v>91</v>
      </c>
      <c r="S93" s="1" t="s">
        <v>17</v>
      </c>
      <c r="T93" s="1">
        <v>1850</v>
      </c>
      <c r="U93" s="1" t="s">
        <v>121</v>
      </c>
      <c r="V93" s="1">
        <v>2</v>
      </c>
      <c r="W93" s="1">
        <v>150</v>
      </c>
    </row>
    <row r="94" spans="18:23" x14ac:dyDescent="0.3">
      <c r="R94" s="1" t="s">
        <v>91</v>
      </c>
      <c r="S94" s="1" t="s">
        <v>13</v>
      </c>
      <c r="T94" s="1">
        <v>2115</v>
      </c>
      <c r="U94" s="1" t="s">
        <v>122</v>
      </c>
      <c r="V94" s="1">
        <v>2</v>
      </c>
      <c r="W94" s="1">
        <v>166</v>
      </c>
    </row>
    <row r="95" spans="18:23" x14ac:dyDescent="0.3">
      <c r="R95" s="1" t="s">
        <v>91</v>
      </c>
      <c r="S95" s="1" t="s">
        <v>13</v>
      </c>
      <c r="T95" s="1">
        <v>2294</v>
      </c>
      <c r="U95" s="1" t="s">
        <v>123</v>
      </c>
      <c r="V95" s="1">
        <v>2</v>
      </c>
      <c r="W95" s="1">
        <v>166</v>
      </c>
    </row>
    <row r="96" spans="18:23" x14ac:dyDescent="0.3">
      <c r="R96" s="1" t="s">
        <v>91</v>
      </c>
      <c r="S96" s="1" t="s">
        <v>13</v>
      </c>
      <c r="T96" s="1">
        <v>2508</v>
      </c>
      <c r="U96" s="1" t="s">
        <v>124</v>
      </c>
      <c r="V96" s="1">
        <v>2</v>
      </c>
      <c r="W96" s="1">
        <v>166</v>
      </c>
    </row>
    <row r="97" spans="18:23" x14ac:dyDescent="0.3">
      <c r="R97" s="1" t="s">
        <v>91</v>
      </c>
      <c r="S97" s="1" t="s">
        <v>13</v>
      </c>
      <c r="T97" s="1">
        <v>2901</v>
      </c>
      <c r="U97" s="1" t="s">
        <v>125</v>
      </c>
      <c r="V97" s="1">
        <v>2</v>
      </c>
      <c r="W97" s="1">
        <v>166</v>
      </c>
    </row>
    <row r="98" spans="18:23" x14ac:dyDescent="0.3">
      <c r="R98" s="1" t="s">
        <v>91</v>
      </c>
      <c r="S98" s="1" t="s">
        <v>13</v>
      </c>
      <c r="T98" s="1">
        <v>2828</v>
      </c>
      <c r="U98" s="1" t="s">
        <v>126</v>
      </c>
      <c r="V98" s="1">
        <v>2</v>
      </c>
      <c r="W98" s="1">
        <v>166</v>
      </c>
    </row>
    <row r="99" spans="18:23" x14ac:dyDescent="0.3">
      <c r="R99" s="1" t="s">
        <v>91</v>
      </c>
      <c r="S99" s="1" t="s">
        <v>17</v>
      </c>
      <c r="T99" s="1">
        <v>1769</v>
      </c>
      <c r="U99" s="1" t="s">
        <v>127</v>
      </c>
      <c r="V99" s="1">
        <v>2</v>
      </c>
      <c r="W99" s="1">
        <v>150</v>
      </c>
    </row>
    <row r="100" spans="18:23" x14ac:dyDescent="0.3">
      <c r="R100" s="1" t="s">
        <v>91</v>
      </c>
      <c r="S100" s="1" t="s">
        <v>93</v>
      </c>
      <c r="T100" s="1">
        <v>3057</v>
      </c>
      <c r="U100" s="1" t="s">
        <v>128</v>
      </c>
      <c r="V100" s="1">
        <v>2</v>
      </c>
      <c r="W100" s="1">
        <v>182</v>
      </c>
    </row>
    <row r="101" spans="18:23" x14ac:dyDescent="0.3">
      <c r="R101" s="1" t="s">
        <v>91</v>
      </c>
      <c r="S101" s="1" t="s">
        <v>93</v>
      </c>
      <c r="T101" s="1">
        <v>3048</v>
      </c>
      <c r="U101" s="1" t="s">
        <v>129</v>
      </c>
      <c r="V101" s="1">
        <v>2</v>
      </c>
      <c r="W101" s="1">
        <v>182</v>
      </c>
    </row>
    <row r="102" spans="18:23" x14ac:dyDescent="0.3">
      <c r="R102" s="1" t="s">
        <v>91</v>
      </c>
      <c r="S102" s="1" t="s">
        <v>13</v>
      </c>
      <c r="T102" s="1">
        <v>2196</v>
      </c>
      <c r="U102" s="1" t="s">
        <v>130</v>
      </c>
      <c r="V102" s="1">
        <v>2</v>
      </c>
      <c r="W102" s="1">
        <v>166</v>
      </c>
    </row>
    <row r="103" spans="18:23" x14ac:dyDescent="0.3">
      <c r="R103" s="1" t="s">
        <v>91</v>
      </c>
      <c r="S103" s="1" t="s">
        <v>13</v>
      </c>
      <c r="T103" s="1">
        <v>2464</v>
      </c>
      <c r="U103" s="1" t="s">
        <v>131</v>
      </c>
      <c r="V103" s="1">
        <v>2</v>
      </c>
      <c r="W103" s="1">
        <v>166</v>
      </c>
    </row>
    <row r="104" spans="18:23" x14ac:dyDescent="0.3">
      <c r="R104" s="1" t="s">
        <v>91</v>
      </c>
      <c r="S104" s="1" t="s">
        <v>13</v>
      </c>
      <c r="T104" s="1">
        <v>2690</v>
      </c>
      <c r="U104" s="1" t="s">
        <v>132</v>
      </c>
      <c r="V104" s="1">
        <v>2</v>
      </c>
      <c r="W104" s="1">
        <v>166</v>
      </c>
    </row>
    <row r="105" spans="18:23" x14ac:dyDescent="0.3">
      <c r="R105" s="1" t="s">
        <v>91</v>
      </c>
      <c r="S105" s="1" t="s">
        <v>17</v>
      </c>
      <c r="T105" s="1">
        <v>1956</v>
      </c>
      <c r="U105" s="1" t="s">
        <v>133</v>
      </c>
      <c r="V105" s="1">
        <v>2</v>
      </c>
      <c r="W105" s="1">
        <v>150</v>
      </c>
    </row>
    <row r="106" spans="18:23" x14ac:dyDescent="0.3">
      <c r="R106" s="1" t="s">
        <v>91</v>
      </c>
      <c r="S106" s="1" t="s">
        <v>13</v>
      </c>
      <c r="T106" s="1">
        <v>2187</v>
      </c>
      <c r="U106" s="1" t="s">
        <v>134</v>
      </c>
      <c r="V106" s="1">
        <v>2</v>
      </c>
      <c r="W106" s="1">
        <v>166</v>
      </c>
    </row>
    <row r="107" spans="18:23" x14ac:dyDescent="0.3">
      <c r="R107" s="1" t="s">
        <v>91</v>
      </c>
      <c r="S107" s="1" t="s">
        <v>13</v>
      </c>
      <c r="T107" s="1">
        <v>2184</v>
      </c>
      <c r="U107" s="1" t="s">
        <v>135</v>
      </c>
      <c r="V107" s="1">
        <v>2</v>
      </c>
      <c r="W107" s="1">
        <v>166</v>
      </c>
    </row>
    <row r="108" spans="18:23" x14ac:dyDescent="0.3">
      <c r="R108" s="1" t="s">
        <v>91</v>
      </c>
      <c r="S108" s="1" t="s">
        <v>17</v>
      </c>
      <c r="T108" s="1">
        <v>2056</v>
      </c>
      <c r="U108" s="1" t="s">
        <v>136</v>
      </c>
      <c r="V108" s="1">
        <v>2</v>
      </c>
      <c r="W108" s="1">
        <v>150</v>
      </c>
    </row>
    <row r="109" spans="18:23" x14ac:dyDescent="0.3">
      <c r="R109" s="1" t="s">
        <v>91</v>
      </c>
      <c r="S109" s="1" t="s">
        <v>13</v>
      </c>
      <c r="T109" s="1">
        <v>2721</v>
      </c>
      <c r="U109" s="1" t="s">
        <v>137</v>
      </c>
      <c r="V109" s="1">
        <v>2</v>
      </c>
      <c r="W109" s="1">
        <v>166</v>
      </c>
    </row>
    <row r="110" spans="18:23" x14ac:dyDescent="0.3">
      <c r="R110" s="1" t="s">
        <v>91</v>
      </c>
      <c r="S110" s="1" t="s">
        <v>13</v>
      </c>
      <c r="T110" s="1">
        <v>2977</v>
      </c>
      <c r="U110" s="1" t="s">
        <v>138</v>
      </c>
      <c r="V110" s="1">
        <v>2</v>
      </c>
      <c r="W110" s="1">
        <v>166</v>
      </c>
    </row>
    <row r="111" spans="18:23" x14ac:dyDescent="0.3">
      <c r="R111" s="1" t="s">
        <v>91</v>
      </c>
      <c r="S111" s="1" t="s">
        <v>13</v>
      </c>
      <c r="T111" s="1">
        <v>2894</v>
      </c>
      <c r="U111" s="1" t="s">
        <v>139</v>
      </c>
      <c r="V111" s="1">
        <v>2</v>
      </c>
      <c r="W111" s="1">
        <v>166</v>
      </c>
    </row>
    <row r="112" spans="18:23" x14ac:dyDescent="0.3">
      <c r="R112" s="1" t="s">
        <v>91</v>
      </c>
      <c r="S112" s="1" t="s">
        <v>13</v>
      </c>
      <c r="T112" s="1">
        <v>2675</v>
      </c>
      <c r="U112" s="1" t="s">
        <v>140</v>
      </c>
      <c r="V112" s="1">
        <v>2</v>
      </c>
      <c r="W112" s="1">
        <v>166</v>
      </c>
    </row>
    <row r="113" spans="18:23" x14ac:dyDescent="0.3">
      <c r="R113" s="1" t="s">
        <v>91</v>
      </c>
      <c r="S113" s="1" t="s">
        <v>13</v>
      </c>
      <c r="T113" s="1">
        <v>2832</v>
      </c>
      <c r="U113" s="1" t="s">
        <v>141</v>
      </c>
      <c r="V113" s="1">
        <v>2</v>
      </c>
      <c r="W113" s="1">
        <v>166</v>
      </c>
    </row>
    <row r="114" spans="18:23" x14ac:dyDescent="0.3">
      <c r="R114" s="1" t="s">
        <v>91</v>
      </c>
      <c r="S114" s="1" t="s">
        <v>13</v>
      </c>
      <c r="T114" s="1">
        <v>2652</v>
      </c>
      <c r="U114" s="1" t="s">
        <v>142</v>
      </c>
      <c r="V114" s="1">
        <v>2</v>
      </c>
      <c r="W114" s="1">
        <v>166</v>
      </c>
    </row>
    <row r="115" spans="18:23" x14ac:dyDescent="0.3">
      <c r="R115" s="1" t="s">
        <v>91</v>
      </c>
      <c r="S115" s="1" t="s">
        <v>13</v>
      </c>
      <c r="T115" s="1">
        <v>2741</v>
      </c>
      <c r="U115" s="1" t="s">
        <v>143</v>
      </c>
      <c r="V115" s="1">
        <v>2</v>
      </c>
      <c r="W115" s="1">
        <v>166</v>
      </c>
    </row>
    <row r="116" spans="18:23" x14ac:dyDescent="0.3">
      <c r="R116" s="1" t="s">
        <v>91</v>
      </c>
      <c r="S116" s="1" t="s">
        <v>17</v>
      </c>
      <c r="T116" s="1">
        <v>2069</v>
      </c>
      <c r="U116" s="1" t="s">
        <v>144</v>
      </c>
      <c r="V116" s="1">
        <v>2</v>
      </c>
      <c r="W116" s="1">
        <v>150</v>
      </c>
    </row>
    <row r="117" spans="18:23" x14ac:dyDescent="0.3">
      <c r="R117" s="1" t="s">
        <v>91</v>
      </c>
      <c r="S117" s="1" t="s">
        <v>17</v>
      </c>
      <c r="T117" s="1">
        <v>1901</v>
      </c>
      <c r="U117" s="1" t="s">
        <v>145</v>
      </c>
      <c r="V117" s="1">
        <v>2</v>
      </c>
      <c r="W117" s="1">
        <v>150</v>
      </c>
    </row>
    <row r="118" spans="18:23" x14ac:dyDescent="0.3">
      <c r="R118" s="1" t="s">
        <v>91</v>
      </c>
      <c r="S118" s="1" t="s">
        <v>13</v>
      </c>
      <c r="T118" s="1">
        <v>2311</v>
      </c>
      <c r="U118" s="1" t="s">
        <v>146</v>
      </c>
      <c r="V118" s="1">
        <v>2</v>
      </c>
      <c r="W118" s="1">
        <v>166</v>
      </c>
    </row>
    <row r="119" spans="18:23" x14ac:dyDescent="0.3">
      <c r="R119" s="1" t="s">
        <v>91</v>
      </c>
      <c r="S119" s="1" t="s">
        <v>13</v>
      </c>
      <c r="T119" s="1">
        <v>2120</v>
      </c>
      <c r="U119" s="1" t="s">
        <v>147</v>
      </c>
      <c r="V119" s="1">
        <v>2</v>
      </c>
      <c r="W119" s="1">
        <v>166</v>
      </c>
    </row>
    <row r="120" spans="18:23" x14ac:dyDescent="0.3">
      <c r="R120" s="1" t="s">
        <v>91</v>
      </c>
      <c r="S120" s="1" t="s">
        <v>13</v>
      </c>
      <c r="T120" s="1">
        <v>2183</v>
      </c>
      <c r="U120" s="1" t="s">
        <v>148</v>
      </c>
      <c r="V120" s="1">
        <v>2</v>
      </c>
      <c r="W120" s="1">
        <v>166</v>
      </c>
    </row>
    <row r="121" spans="18:23" x14ac:dyDescent="0.3">
      <c r="R121" s="1" t="s">
        <v>91</v>
      </c>
      <c r="S121" s="1" t="s">
        <v>13</v>
      </c>
      <c r="T121" s="1">
        <v>2734</v>
      </c>
      <c r="U121" s="1" t="s">
        <v>149</v>
      </c>
      <c r="V121" s="1">
        <v>2</v>
      </c>
      <c r="W121" s="1">
        <v>166</v>
      </c>
    </row>
    <row r="122" spans="18:23" x14ac:dyDescent="0.3">
      <c r="R122" s="1" t="s">
        <v>91</v>
      </c>
      <c r="S122" s="1" t="s">
        <v>13</v>
      </c>
      <c r="T122" s="1">
        <v>2963</v>
      </c>
      <c r="U122" s="1" t="s">
        <v>150</v>
      </c>
      <c r="V122" s="1">
        <v>2</v>
      </c>
      <c r="W122" s="1">
        <v>166</v>
      </c>
    </row>
    <row r="123" spans="18:23" x14ac:dyDescent="0.3">
      <c r="R123" s="1" t="s">
        <v>91</v>
      </c>
      <c r="S123" s="1" t="s">
        <v>13</v>
      </c>
      <c r="T123" s="1">
        <v>2324</v>
      </c>
      <c r="U123" s="1" t="s">
        <v>151</v>
      </c>
      <c r="V123" s="1">
        <v>2</v>
      </c>
      <c r="W123" s="1">
        <v>166</v>
      </c>
    </row>
    <row r="124" spans="18:23" x14ac:dyDescent="0.3">
      <c r="R124" s="1" t="s">
        <v>91</v>
      </c>
      <c r="S124" s="1" t="s">
        <v>13</v>
      </c>
      <c r="T124" s="1">
        <v>2384</v>
      </c>
      <c r="U124" s="1" t="s">
        <v>152</v>
      </c>
      <c r="V124" s="1">
        <v>2</v>
      </c>
      <c r="W124" s="1">
        <v>166</v>
      </c>
    </row>
    <row r="125" spans="18:23" x14ac:dyDescent="0.3">
      <c r="R125" s="1" t="s">
        <v>91</v>
      </c>
      <c r="S125" s="1" t="s">
        <v>13</v>
      </c>
      <c r="T125" s="1">
        <v>2289</v>
      </c>
      <c r="U125" s="1" t="s">
        <v>153</v>
      </c>
      <c r="V125" s="1">
        <v>2</v>
      </c>
      <c r="W125" s="1">
        <v>166</v>
      </c>
    </row>
    <row r="126" spans="18:23" x14ac:dyDescent="0.3">
      <c r="R126" s="1" t="s">
        <v>91</v>
      </c>
      <c r="S126" s="1" t="s">
        <v>13</v>
      </c>
      <c r="T126" s="1">
        <v>2196</v>
      </c>
      <c r="U126" s="1" t="s">
        <v>154</v>
      </c>
      <c r="V126" s="1">
        <v>2</v>
      </c>
      <c r="W126" s="1">
        <v>166</v>
      </c>
    </row>
    <row r="127" spans="18:23" x14ac:dyDescent="0.3">
      <c r="R127" s="1" t="s">
        <v>91</v>
      </c>
      <c r="S127" s="1" t="s">
        <v>13</v>
      </c>
      <c r="T127" s="1">
        <v>2202</v>
      </c>
      <c r="U127" s="1" t="s">
        <v>155</v>
      </c>
      <c r="V127" s="1">
        <v>2</v>
      </c>
      <c r="W127" s="1">
        <v>166</v>
      </c>
    </row>
    <row r="128" spans="18:23" x14ac:dyDescent="0.3">
      <c r="R128" s="1" t="s">
        <v>91</v>
      </c>
      <c r="S128" s="1" t="s">
        <v>13</v>
      </c>
      <c r="T128" s="1">
        <v>2338</v>
      </c>
      <c r="U128" s="1" t="s">
        <v>156</v>
      </c>
      <c r="V128" s="1">
        <v>2</v>
      </c>
      <c r="W128" s="1">
        <v>166</v>
      </c>
    </row>
    <row r="129" spans="18:23" x14ac:dyDescent="0.3">
      <c r="R129" s="1" t="s">
        <v>91</v>
      </c>
      <c r="S129" s="1" t="s">
        <v>17</v>
      </c>
      <c r="T129" s="1">
        <v>1825</v>
      </c>
      <c r="U129" s="1" t="s">
        <v>157</v>
      </c>
      <c r="V129" s="1">
        <v>2</v>
      </c>
      <c r="W129" s="1">
        <v>150</v>
      </c>
    </row>
    <row r="130" spans="18:23" x14ac:dyDescent="0.3">
      <c r="R130" s="1" t="s">
        <v>91</v>
      </c>
      <c r="S130" s="1" t="s">
        <v>17</v>
      </c>
      <c r="T130" s="1">
        <v>1742</v>
      </c>
      <c r="U130" s="1" t="s">
        <v>158</v>
      </c>
      <c r="V130" s="1">
        <v>2</v>
      </c>
      <c r="W130" s="1">
        <v>150</v>
      </c>
    </row>
    <row r="131" spans="18:23" x14ac:dyDescent="0.3">
      <c r="R131" s="1" t="s">
        <v>91</v>
      </c>
      <c r="S131" s="1" t="s">
        <v>17</v>
      </c>
      <c r="T131" s="1">
        <v>1879</v>
      </c>
      <c r="U131" s="1" t="s">
        <v>159</v>
      </c>
      <c r="V131" s="1">
        <v>2</v>
      </c>
      <c r="W131" s="1">
        <v>150</v>
      </c>
    </row>
    <row r="132" spans="18:23" x14ac:dyDescent="0.3">
      <c r="R132" s="1" t="s">
        <v>91</v>
      </c>
      <c r="S132" s="1" t="s">
        <v>17</v>
      </c>
      <c r="T132" s="1">
        <v>1830</v>
      </c>
      <c r="U132" s="1" t="s">
        <v>160</v>
      </c>
      <c r="V132" s="1">
        <v>2</v>
      </c>
      <c r="W132" s="1">
        <v>150</v>
      </c>
    </row>
    <row r="133" spans="18:23" x14ac:dyDescent="0.3">
      <c r="R133" s="1" t="s">
        <v>91</v>
      </c>
      <c r="S133" s="1" t="s">
        <v>17</v>
      </c>
      <c r="T133" s="1">
        <v>1954</v>
      </c>
      <c r="U133" s="1" t="s">
        <v>161</v>
      </c>
      <c r="V133" s="1">
        <v>2</v>
      </c>
      <c r="W133" s="1">
        <v>150</v>
      </c>
    </row>
    <row r="134" spans="18:23" x14ac:dyDescent="0.3">
      <c r="R134" s="1" t="s">
        <v>91</v>
      </c>
      <c r="S134" s="1" t="s">
        <v>13</v>
      </c>
      <c r="T134" s="1">
        <v>2464</v>
      </c>
      <c r="U134" s="1" t="s">
        <v>162</v>
      </c>
      <c r="V134" s="1">
        <v>2</v>
      </c>
      <c r="W134" s="1">
        <v>166</v>
      </c>
    </row>
    <row r="135" spans="18:23" x14ac:dyDescent="0.3">
      <c r="R135" s="1" t="s">
        <v>91</v>
      </c>
      <c r="S135" s="1" t="s">
        <v>13</v>
      </c>
      <c r="T135" s="1">
        <v>2761</v>
      </c>
      <c r="U135" s="1" t="s">
        <v>163</v>
      </c>
      <c r="V135" s="1">
        <v>2</v>
      </c>
      <c r="W135" s="1">
        <v>166</v>
      </c>
    </row>
    <row r="136" spans="18:23" x14ac:dyDescent="0.3">
      <c r="R136" s="1" t="s">
        <v>91</v>
      </c>
      <c r="S136" s="1" t="s">
        <v>13</v>
      </c>
      <c r="T136" s="1">
        <v>2306</v>
      </c>
      <c r="U136" s="1" t="s">
        <v>164</v>
      </c>
      <c r="V136" s="1">
        <v>2</v>
      </c>
      <c r="W136" s="1">
        <v>166</v>
      </c>
    </row>
    <row r="137" spans="18:23" x14ac:dyDescent="0.3">
      <c r="R137" s="1" t="s">
        <v>91</v>
      </c>
      <c r="S137" s="1" t="s">
        <v>13</v>
      </c>
      <c r="T137" s="1">
        <v>2715</v>
      </c>
      <c r="U137" s="1" t="s">
        <v>165</v>
      </c>
      <c r="V137" s="1">
        <v>2</v>
      </c>
      <c r="W137" s="1">
        <v>166</v>
      </c>
    </row>
    <row r="138" spans="18:23" x14ac:dyDescent="0.3">
      <c r="R138" s="1" t="s">
        <v>166</v>
      </c>
      <c r="S138" s="1" t="s">
        <v>13</v>
      </c>
      <c r="T138" s="1">
        <v>2535</v>
      </c>
      <c r="U138" s="1" t="s">
        <v>167</v>
      </c>
      <c r="V138" s="1">
        <v>3</v>
      </c>
      <c r="W138" s="1">
        <v>166</v>
      </c>
    </row>
    <row r="139" spans="18:23" x14ac:dyDescent="0.3">
      <c r="R139" s="1" t="s">
        <v>166</v>
      </c>
      <c r="S139" s="1" t="s">
        <v>17</v>
      </c>
      <c r="T139" s="1">
        <v>1898</v>
      </c>
      <c r="U139" s="1" t="s">
        <v>168</v>
      </c>
      <c r="V139" s="1">
        <v>3</v>
      </c>
      <c r="W139" s="1">
        <v>150</v>
      </c>
    </row>
    <row r="140" spans="18:23" x14ac:dyDescent="0.3">
      <c r="R140" s="1" t="s">
        <v>166</v>
      </c>
      <c r="S140" s="1" t="s">
        <v>17</v>
      </c>
      <c r="T140" s="1">
        <v>1922</v>
      </c>
      <c r="U140" s="1" t="s">
        <v>169</v>
      </c>
      <c r="V140" s="1">
        <v>3</v>
      </c>
      <c r="W140" s="1">
        <v>150</v>
      </c>
    </row>
    <row r="141" spans="18:23" x14ac:dyDescent="0.3">
      <c r="R141" s="1" t="s">
        <v>166</v>
      </c>
      <c r="S141" s="1" t="s">
        <v>13</v>
      </c>
      <c r="T141" s="1">
        <v>2134</v>
      </c>
      <c r="U141" s="1" t="s">
        <v>170</v>
      </c>
      <c r="V141" s="1">
        <v>3</v>
      </c>
      <c r="W141" s="1">
        <v>166</v>
      </c>
    </row>
    <row r="142" spans="18:23" x14ac:dyDescent="0.3">
      <c r="R142" s="1" t="s">
        <v>166</v>
      </c>
      <c r="S142" s="1" t="s">
        <v>17</v>
      </c>
      <c r="T142" s="1">
        <v>1642</v>
      </c>
      <c r="U142" s="1" t="s">
        <v>171</v>
      </c>
      <c r="V142" s="1">
        <v>3</v>
      </c>
      <c r="W142" s="1">
        <v>150</v>
      </c>
    </row>
    <row r="143" spans="18:23" x14ac:dyDescent="0.3">
      <c r="R143" s="1" t="s">
        <v>166</v>
      </c>
      <c r="S143" s="1" t="s">
        <v>13</v>
      </c>
      <c r="T143" s="1">
        <v>2408</v>
      </c>
      <c r="U143" s="1" t="s">
        <v>172</v>
      </c>
      <c r="V143" s="1">
        <v>3</v>
      </c>
      <c r="W143" s="1">
        <v>166</v>
      </c>
    </row>
    <row r="144" spans="18:23" x14ac:dyDescent="0.3">
      <c r="R144" s="1" t="s">
        <v>166</v>
      </c>
      <c r="S144" s="1" t="s">
        <v>173</v>
      </c>
      <c r="T144" s="1">
        <v>1243</v>
      </c>
      <c r="U144" s="1" t="s">
        <v>174</v>
      </c>
      <c r="V144" s="1">
        <v>3</v>
      </c>
      <c r="W144" s="1">
        <v>134</v>
      </c>
    </row>
    <row r="145" spans="18:23" x14ac:dyDescent="0.3">
      <c r="R145" s="1" t="s">
        <v>166</v>
      </c>
      <c r="S145" s="1" t="s">
        <v>13</v>
      </c>
      <c r="T145" s="1">
        <v>2783</v>
      </c>
      <c r="U145" s="1" t="s">
        <v>175</v>
      </c>
      <c r="V145" s="1">
        <v>3</v>
      </c>
      <c r="W145" s="1">
        <v>166</v>
      </c>
    </row>
    <row r="146" spans="18:23" x14ac:dyDescent="0.3">
      <c r="R146" s="1" t="s">
        <v>166</v>
      </c>
      <c r="S146" s="1" t="s">
        <v>173</v>
      </c>
      <c r="T146" s="1">
        <v>1295</v>
      </c>
      <c r="U146" s="1" t="s">
        <v>176</v>
      </c>
      <c r="V146" s="1">
        <v>3</v>
      </c>
      <c r="W146" s="1">
        <v>134</v>
      </c>
    </row>
    <row r="147" spans="18:23" x14ac:dyDescent="0.3">
      <c r="R147" s="1" t="s">
        <v>166</v>
      </c>
      <c r="S147" s="1" t="s">
        <v>17</v>
      </c>
      <c r="T147" s="1">
        <v>1942</v>
      </c>
      <c r="U147" s="1" t="s">
        <v>177</v>
      </c>
      <c r="V147" s="1">
        <v>3</v>
      </c>
      <c r="W147" s="1">
        <v>150</v>
      </c>
    </row>
    <row r="148" spans="18:23" x14ac:dyDescent="0.3">
      <c r="R148" s="1" t="s">
        <v>166</v>
      </c>
      <c r="S148" s="1" t="s">
        <v>13</v>
      </c>
      <c r="T148" s="1">
        <v>2199</v>
      </c>
      <c r="U148" s="1" t="s">
        <v>178</v>
      </c>
      <c r="V148" s="1">
        <v>3</v>
      </c>
      <c r="W148" s="1">
        <v>166</v>
      </c>
    </row>
    <row r="149" spans="18:23" x14ac:dyDescent="0.3">
      <c r="R149" s="1" t="s">
        <v>166</v>
      </c>
      <c r="S149" s="1" t="s">
        <v>17</v>
      </c>
      <c r="T149" s="1">
        <v>1912</v>
      </c>
      <c r="U149" s="1" t="s">
        <v>179</v>
      </c>
      <c r="V149" s="1">
        <v>3</v>
      </c>
      <c r="W149" s="1">
        <v>150</v>
      </c>
    </row>
    <row r="150" spans="18:23" x14ac:dyDescent="0.3">
      <c r="R150" s="1" t="s">
        <v>166</v>
      </c>
      <c r="S150" s="1" t="s">
        <v>13</v>
      </c>
      <c r="T150" s="1">
        <v>2758</v>
      </c>
      <c r="U150" s="1" t="s">
        <v>180</v>
      </c>
      <c r="V150" s="1">
        <v>3</v>
      </c>
      <c r="W150" s="1">
        <v>166</v>
      </c>
    </row>
    <row r="151" spans="18:23" x14ac:dyDescent="0.3">
      <c r="R151" s="1" t="s">
        <v>166</v>
      </c>
      <c r="S151" s="1" t="s">
        <v>17</v>
      </c>
      <c r="T151" s="1">
        <v>1620</v>
      </c>
      <c r="U151" s="1" t="s">
        <v>181</v>
      </c>
      <c r="V151" s="1">
        <v>3</v>
      </c>
      <c r="W151" s="1">
        <v>150</v>
      </c>
    </row>
    <row r="152" spans="18:23" x14ac:dyDescent="0.3">
      <c r="R152" s="1" t="s">
        <v>166</v>
      </c>
      <c r="S152" s="1" t="s">
        <v>17</v>
      </c>
      <c r="T152" s="1">
        <v>1786</v>
      </c>
      <c r="U152" s="1" t="s">
        <v>182</v>
      </c>
      <c r="V152" s="1">
        <v>3</v>
      </c>
      <c r="W152" s="1">
        <v>150</v>
      </c>
    </row>
    <row r="153" spans="18:23" x14ac:dyDescent="0.3">
      <c r="R153" s="1" t="s">
        <v>166</v>
      </c>
      <c r="S153" s="1" t="s">
        <v>13</v>
      </c>
      <c r="T153" s="1">
        <v>2921</v>
      </c>
      <c r="U153" s="1" t="s">
        <v>183</v>
      </c>
      <c r="V153" s="1">
        <v>3</v>
      </c>
      <c r="W153" s="1">
        <v>166</v>
      </c>
    </row>
    <row r="154" spans="18:23" x14ac:dyDescent="0.3">
      <c r="R154" s="1" t="s">
        <v>166</v>
      </c>
      <c r="S154" s="1" t="s">
        <v>17</v>
      </c>
      <c r="T154" s="1">
        <v>1769</v>
      </c>
      <c r="U154" s="1" t="s">
        <v>184</v>
      </c>
      <c r="V154" s="1">
        <v>3</v>
      </c>
      <c r="W154" s="1">
        <v>150</v>
      </c>
    </row>
    <row r="155" spans="18:23" x14ac:dyDescent="0.3">
      <c r="R155" s="1" t="s">
        <v>166</v>
      </c>
      <c r="S155" s="1" t="s">
        <v>17</v>
      </c>
      <c r="T155" s="1">
        <v>1952</v>
      </c>
      <c r="U155" s="1" t="s">
        <v>185</v>
      </c>
      <c r="V155" s="1">
        <v>3</v>
      </c>
      <c r="W155" s="1">
        <v>150</v>
      </c>
    </row>
    <row r="156" spans="18:23" x14ac:dyDescent="0.3">
      <c r="R156" s="1" t="s">
        <v>166</v>
      </c>
      <c r="S156" s="1" t="s">
        <v>13</v>
      </c>
      <c r="T156" s="1">
        <v>2328</v>
      </c>
      <c r="U156" s="1" t="s">
        <v>186</v>
      </c>
      <c r="V156" s="1">
        <v>3</v>
      </c>
      <c r="W156" s="1">
        <v>166</v>
      </c>
    </row>
    <row r="157" spans="18:23" x14ac:dyDescent="0.3">
      <c r="R157" s="1" t="s">
        <v>166</v>
      </c>
      <c r="S157" s="1" t="s">
        <v>17</v>
      </c>
      <c r="T157" s="1">
        <v>1747</v>
      </c>
      <c r="U157" s="1" t="s">
        <v>187</v>
      </c>
      <c r="V157" s="1">
        <v>3</v>
      </c>
      <c r="W157" s="1">
        <v>150</v>
      </c>
    </row>
    <row r="158" spans="18:23" x14ac:dyDescent="0.3">
      <c r="R158" s="1" t="s">
        <v>166</v>
      </c>
      <c r="S158" s="1" t="s">
        <v>13</v>
      </c>
      <c r="T158" s="1">
        <v>2927</v>
      </c>
      <c r="U158" s="1" t="s">
        <v>188</v>
      </c>
      <c r="V158" s="1">
        <v>3</v>
      </c>
      <c r="W158" s="1">
        <v>166</v>
      </c>
    </row>
    <row r="159" spans="18:23" x14ac:dyDescent="0.3">
      <c r="R159" s="1" t="s">
        <v>166</v>
      </c>
      <c r="S159" s="1" t="s">
        <v>17</v>
      </c>
      <c r="T159" s="1">
        <v>2063</v>
      </c>
      <c r="U159" s="1" t="s">
        <v>189</v>
      </c>
      <c r="V159" s="1">
        <v>3</v>
      </c>
      <c r="W159" s="1">
        <v>150</v>
      </c>
    </row>
    <row r="160" spans="18:23" x14ac:dyDescent="0.3">
      <c r="R160" s="1" t="s">
        <v>166</v>
      </c>
      <c r="S160" s="1" t="s">
        <v>13</v>
      </c>
      <c r="T160" s="1">
        <v>2189</v>
      </c>
      <c r="U160" s="1" t="s">
        <v>190</v>
      </c>
      <c r="V160" s="1">
        <v>3</v>
      </c>
      <c r="W160" s="1">
        <v>166</v>
      </c>
    </row>
    <row r="161" spans="18:23" x14ac:dyDescent="0.3">
      <c r="R161" s="1" t="s">
        <v>166</v>
      </c>
      <c r="S161" s="1" t="s">
        <v>17</v>
      </c>
      <c r="T161" s="1">
        <v>1966</v>
      </c>
      <c r="U161" s="1" t="s">
        <v>191</v>
      </c>
      <c r="V161" s="1">
        <v>3</v>
      </c>
      <c r="W161" s="1">
        <v>150</v>
      </c>
    </row>
    <row r="162" spans="18:23" x14ac:dyDescent="0.3">
      <c r="R162" s="1" t="s">
        <v>166</v>
      </c>
      <c r="S162" s="1" t="s">
        <v>13</v>
      </c>
      <c r="T162" s="1">
        <v>2104</v>
      </c>
      <c r="U162" s="1" t="s">
        <v>192</v>
      </c>
      <c r="V162" s="1">
        <v>3</v>
      </c>
      <c r="W162" s="1">
        <v>166</v>
      </c>
    </row>
    <row r="163" spans="18:23" x14ac:dyDescent="0.3">
      <c r="R163" s="1" t="s">
        <v>166</v>
      </c>
      <c r="S163" s="1" t="s">
        <v>13</v>
      </c>
      <c r="T163" s="1">
        <v>2652</v>
      </c>
      <c r="U163" s="1" t="s">
        <v>193</v>
      </c>
      <c r="V163" s="1">
        <v>3</v>
      </c>
      <c r="W163" s="1">
        <v>166</v>
      </c>
    </row>
    <row r="164" spans="18:23" x14ac:dyDescent="0.3">
      <c r="R164" s="1" t="s">
        <v>166</v>
      </c>
      <c r="S164" s="1" t="s">
        <v>17</v>
      </c>
      <c r="T164" s="1">
        <v>1733</v>
      </c>
      <c r="U164" s="1" t="s">
        <v>194</v>
      </c>
      <c r="V164" s="1">
        <v>3</v>
      </c>
      <c r="W164" s="1">
        <v>150</v>
      </c>
    </row>
    <row r="165" spans="18:23" x14ac:dyDescent="0.3">
      <c r="R165" s="1" t="s">
        <v>166</v>
      </c>
      <c r="S165" s="1" t="s">
        <v>17</v>
      </c>
      <c r="T165" s="1">
        <v>1926</v>
      </c>
      <c r="U165" s="1" t="s">
        <v>195</v>
      </c>
      <c r="V165" s="1">
        <v>3</v>
      </c>
      <c r="W165" s="1">
        <v>150</v>
      </c>
    </row>
    <row r="166" spans="18:23" x14ac:dyDescent="0.3">
      <c r="R166" s="1" t="s">
        <v>166</v>
      </c>
      <c r="S166" s="1" t="s">
        <v>13</v>
      </c>
      <c r="T166" s="1">
        <v>2224</v>
      </c>
      <c r="U166" s="1" t="s">
        <v>196</v>
      </c>
      <c r="V166" s="1">
        <v>3</v>
      </c>
      <c r="W166" s="1">
        <v>166</v>
      </c>
    </row>
    <row r="167" spans="18:23" x14ac:dyDescent="0.3">
      <c r="R167" s="1" t="s">
        <v>166</v>
      </c>
      <c r="S167" s="1" t="s">
        <v>93</v>
      </c>
      <c r="T167" s="1">
        <v>3134</v>
      </c>
      <c r="U167" s="1" t="s">
        <v>197</v>
      </c>
      <c r="V167" s="1">
        <v>3</v>
      </c>
      <c r="W167" s="1">
        <v>182</v>
      </c>
    </row>
    <row r="168" spans="18:23" x14ac:dyDescent="0.3">
      <c r="R168" s="1" t="s">
        <v>166</v>
      </c>
      <c r="S168" s="1" t="s">
        <v>17</v>
      </c>
      <c r="T168" s="1">
        <v>1450</v>
      </c>
      <c r="U168" s="1" t="s">
        <v>198</v>
      </c>
      <c r="V168" s="1">
        <v>3</v>
      </c>
      <c r="W168" s="1">
        <v>150</v>
      </c>
    </row>
    <row r="169" spans="18:23" x14ac:dyDescent="0.3">
      <c r="R169" s="1" t="s">
        <v>166</v>
      </c>
      <c r="S169" s="1" t="s">
        <v>17</v>
      </c>
      <c r="T169" s="1">
        <v>1582</v>
      </c>
      <c r="U169" s="1" t="s">
        <v>199</v>
      </c>
      <c r="V169" s="1">
        <v>3</v>
      </c>
      <c r="W169" s="1">
        <v>150</v>
      </c>
    </row>
    <row r="170" spans="18:23" x14ac:dyDescent="0.3">
      <c r="R170" s="1" t="s">
        <v>166</v>
      </c>
      <c r="S170" s="1" t="s">
        <v>13</v>
      </c>
      <c r="T170" s="1">
        <v>2427</v>
      </c>
      <c r="U170" s="1" t="s">
        <v>200</v>
      </c>
      <c r="V170" s="1">
        <v>3</v>
      </c>
      <c r="W170" s="1">
        <v>166</v>
      </c>
    </row>
    <row r="171" spans="18:23" x14ac:dyDescent="0.3">
      <c r="R171" s="1" t="s">
        <v>166</v>
      </c>
      <c r="S171" s="1" t="s">
        <v>13</v>
      </c>
      <c r="T171" s="1">
        <v>2129</v>
      </c>
      <c r="U171" s="1" t="s">
        <v>201</v>
      </c>
      <c r="V171" s="1">
        <v>3</v>
      </c>
      <c r="W171" s="1">
        <v>166</v>
      </c>
    </row>
    <row r="172" spans="18:23" x14ac:dyDescent="0.3">
      <c r="R172" s="1" t="s">
        <v>166</v>
      </c>
      <c r="S172" s="1" t="s">
        <v>173</v>
      </c>
      <c r="T172" s="1">
        <v>1085</v>
      </c>
      <c r="U172" s="1" t="s">
        <v>202</v>
      </c>
      <c r="V172" s="1">
        <v>3</v>
      </c>
      <c r="W172" s="1">
        <v>134</v>
      </c>
    </row>
    <row r="173" spans="18:23" x14ac:dyDescent="0.3">
      <c r="R173" s="1" t="s">
        <v>166</v>
      </c>
      <c r="S173" s="1" t="s">
        <v>17</v>
      </c>
      <c r="T173" s="1">
        <v>1811</v>
      </c>
      <c r="U173" s="1" t="s">
        <v>203</v>
      </c>
      <c r="V173" s="1">
        <v>3</v>
      </c>
      <c r="W173" s="1">
        <v>150</v>
      </c>
    </row>
    <row r="174" spans="18:23" x14ac:dyDescent="0.3">
      <c r="R174" s="1" t="s">
        <v>166</v>
      </c>
      <c r="S174" s="1" t="s">
        <v>17</v>
      </c>
      <c r="T174" s="1">
        <v>1571</v>
      </c>
      <c r="U174" s="1" t="s">
        <v>204</v>
      </c>
      <c r="V174" s="1">
        <v>3</v>
      </c>
      <c r="W174" s="1">
        <v>150</v>
      </c>
    </row>
    <row r="175" spans="18:23" x14ac:dyDescent="0.3">
      <c r="R175" s="1" t="s">
        <v>166</v>
      </c>
      <c r="S175" s="1" t="s">
        <v>17</v>
      </c>
      <c r="T175" s="1">
        <v>1832</v>
      </c>
      <c r="U175" s="1" t="s">
        <v>205</v>
      </c>
      <c r="V175" s="1">
        <v>3</v>
      </c>
      <c r="W175" s="1">
        <v>150</v>
      </c>
    </row>
    <row r="176" spans="18:23" x14ac:dyDescent="0.3">
      <c r="R176" s="1" t="s">
        <v>166</v>
      </c>
      <c r="S176" s="1" t="s">
        <v>17</v>
      </c>
      <c r="T176" s="1">
        <v>1637</v>
      </c>
      <c r="U176" s="1" t="s">
        <v>206</v>
      </c>
      <c r="V176" s="1">
        <v>3</v>
      </c>
      <c r="W176" s="1">
        <v>150</v>
      </c>
    </row>
    <row r="177" spans="18:23" x14ac:dyDescent="0.3">
      <c r="R177" s="1" t="s">
        <v>166</v>
      </c>
      <c r="S177" s="1" t="s">
        <v>17</v>
      </c>
      <c r="T177" s="1">
        <v>1814</v>
      </c>
      <c r="U177" s="1" t="s">
        <v>207</v>
      </c>
      <c r="V177" s="1">
        <v>3</v>
      </c>
      <c r="W177" s="1">
        <v>150</v>
      </c>
    </row>
    <row r="178" spans="18:23" x14ac:dyDescent="0.3">
      <c r="R178" s="1" t="s">
        <v>166</v>
      </c>
      <c r="S178" s="1" t="s">
        <v>173</v>
      </c>
      <c r="T178" s="1">
        <v>1240</v>
      </c>
      <c r="U178" s="1" t="s">
        <v>208</v>
      </c>
      <c r="V178" s="1">
        <v>3</v>
      </c>
      <c r="W178" s="1">
        <v>134</v>
      </c>
    </row>
    <row r="179" spans="18:23" x14ac:dyDescent="0.3">
      <c r="R179" s="1" t="s">
        <v>166</v>
      </c>
      <c r="S179" s="1" t="s">
        <v>17</v>
      </c>
      <c r="T179" s="1">
        <v>1693</v>
      </c>
      <c r="U179" s="1" t="s">
        <v>209</v>
      </c>
      <c r="V179" s="1">
        <v>3</v>
      </c>
      <c r="W179" s="1">
        <v>150</v>
      </c>
    </row>
    <row r="180" spans="18:23" x14ac:dyDescent="0.3">
      <c r="R180" s="1" t="s">
        <v>166</v>
      </c>
      <c r="S180" s="1" t="s">
        <v>17</v>
      </c>
      <c r="T180" s="1">
        <v>1818</v>
      </c>
      <c r="U180" s="1" t="s">
        <v>210</v>
      </c>
      <c r="V180" s="1">
        <v>3</v>
      </c>
      <c r="W180" s="1">
        <v>150</v>
      </c>
    </row>
    <row r="181" spans="18:23" x14ac:dyDescent="0.3">
      <c r="R181" s="1" t="s">
        <v>166</v>
      </c>
      <c r="S181" s="1" t="s">
        <v>17</v>
      </c>
      <c r="T181" s="1">
        <v>1659</v>
      </c>
      <c r="U181" s="1" t="s">
        <v>211</v>
      </c>
      <c r="V181" s="1">
        <v>3</v>
      </c>
      <c r="W181" s="1">
        <v>150</v>
      </c>
    </row>
    <row r="182" spans="18:23" x14ac:dyDescent="0.3">
      <c r="R182" s="1" t="s">
        <v>166</v>
      </c>
      <c r="S182" s="1" t="s">
        <v>17</v>
      </c>
      <c r="T182" s="1">
        <v>1935</v>
      </c>
      <c r="U182" s="1" t="s">
        <v>212</v>
      </c>
      <c r="V182" s="1">
        <v>3</v>
      </c>
      <c r="W182" s="1">
        <v>150</v>
      </c>
    </row>
    <row r="183" spans="18:23" x14ac:dyDescent="0.3">
      <c r="R183" s="1" t="s">
        <v>166</v>
      </c>
      <c r="S183" s="1" t="s">
        <v>17</v>
      </c>
      <c r="T183" s="1">
        <v>1886</v>
      </c>
      <c r="U183" s="1" t="s">
        <v>213</v>
      </c>
      <c r="V183" s="1">
        <v>3</v>
      </c>
      <c r="W183" s="1">
        <v>150</v>
      </c>
    </row>
    <row r="184" spans="18:23" x14ac:dyDescent="0.3">
      <c r="R184" s="1" t="s">
        <v>166</v>
      </c>
      <c r="S184" s="1" t="s">
        <v>17</v>
      </c>
      <c r="T184" s="1">
        <v>1982</v>
      </c>
      <c r="U184" s="1" t="s">
        <v>214</v>
      </c>
      <c r="V184" s="1">
        <v>3</v>
      </c>
      <c r="W184" s="1">
        <v>150</v>
      </c>
    </row>
    <row r="185" spans="18:23" x14ac:dyDescent="0.3">
      <c r="R185" s="1" t="s">
        <v>166</v>
      </c>
      <c r="S185" s="1" t="s">
        <v>13</v>
      </c>
      <c r="T185" s="1">
        <v>2229</v>
      </c>
      <c r="U185" s="1" t="s">
        <v>215</v>
      </c>
      <c r="V185" s="1">
        <v>3</v>
      </c>
      <c r="W185" s="1">
        <v>166</v>
      </c>
    </row>
    <row r="186" spans="18:23" x14ac:dyDescent="0.3">
      <c r="R186" s="1" t="s">
        <v>166</v>
      </c>
      <c r="S186" s="1" t="s">
        <v>13</v>
      </c>
      <c r="T186" s="1">
        <v>2547</v>
      </c>
      <c r="U186" s="1" t="s">
        <v>216</v>
      </c>
      <c r="V186" s="1">
        <v>3</v>
      </c>
      <c r="W186" s="1">
        <v>166</v>
      </c>
    </row>
    <row r="187" spans="18:23" x14ac:dyDescent="0.3">
      <c r="R187" s="1" t="s">
        <v>166</v>
      </c>
      <c r="S187" s="1" t="s">
        <v>17</v>
      </c>
      <c r="T187" s="1">
        <v>1801</v>
      </c>
      <c r="U187" s="1" t="s">
        <v>217</v>
      </c>
      <c r="V187" s="1">
        <v>3</v>
      </c>
      <c r="W187" s="1">
        <v>150</v>
      </c>
    </row>
    <row r="188" spans="18:23" x14ac:dyDescent="0.3">
      <c r="R188" s="1" t="s">
        <v>166</v>
      </c>
      <c r="S188" s="1" t="s">
        <v>17</v>
      </c>
      <c r="T188" s="1">
        <v>1561</v>
      </c>
      <c r="U188" s="1" t="s">
        <v>218</v>
      </c>
      <c r="V188" s="1">
        <v>3</v>
      </c>
      <c r="W188" s="1">
        <v>150</v>
      </c>
    </row>
    <row r="189" spans="18:23" x14ac:dyDescent="0.3">
      <c r="R189" s="1" t="s">
        <v>166</v>
      </c>
      <c r="S189" s="1" t="s">
        <v>13</v>
      </c>
      <c r="T189" s="1">
        <v>2788</v>
      </c>
      <c r="U189" s="1" t="s">
        <v>219</v>
      </c>
      <c r="V189" s="1">
        <v>3</v>
      </c>
      <c r="W189" s="1">
        <v>166</v>
      </c>
    </row>
    <row r="190" spans="18:23" x14ac:dyDescent="0.3">
      <c r="R190" s="1" t="s">
        <v>166</v>
      </c>
      <c r="S190" s="1" t="s">
        <v>17</v>
      </c>
      <c r="T190" s="1">
        <v>1791</v>
      </c>
      <c r="U190" s="1" t="s">
        <v>220</v>
      </c>
      <c r="V190" s="1">
        <v>3</v>
      </c>
      <c r="W190" s="1">
        <v>150</v>
      </c>
    </row>
    <row r="191" spans="18:23" x14ac:dyDescent="0.3">
      <c r="R191" s="1" t="s">
        <v>166</v>
      </c>
      <c r="S191" s="1" t="s">
        <v>173</v>
      </c>
      <c r="T191" s="1">
        <v>1295</v>
      </c>
      <c r="U191" s="1" t="s">
        <v>221</v>
      </c>
      <c r="V191" s="1">
        <v>3</v>
      </c>
      <c r="W191" s="1">
        <v>134</v>
      </c>
    </row>
    <row r="192" spans="18:23" x14ac:dyDescent="0.3">
      <c r="R192" s="1" t="s">
        <v>166</v>
      </c>
      <c r="S192" s="1" t="s">
        <v>17</v>
      </c>
      <c r="T192" s="1">
        <v>1532</v>
      </c>
      <c r="U192" s="1" t="s">
        <v>222</v>
      </c>
      <c r="V192" s="1">
        <v>3</v>
      </c>
      <c r="W192" s="1">
        <v>150</v>
      </c>
    </row>
    <row r="193" spans="18:23" x14ac:dyDescent="0.3">
      <c r="R193" s="1" t="s">
        <v>166</v>
      </c>
      <c r="S193" s="1" t="s">
        <v>17</v>
      </c>
      <c r="T193" s="1">
        <v>1575</v>
      </c>
      <c r="U193" s="1" t="s">
        <v>223</v>
      </c>
      <c r="V193" s="1">
        <v>3</v>
      </c>
      <c r="W193" s="1">
        <v>150</v>
      </c>
    </row>
    <row r="194" spans="18:23" x14ac:dyDescent="0.3">
      <c r="R194" s="1" t="s">
        <v>166</v>
      </c>
      <c r="S194" s="1" t="s">
        <v>13</v>
      </c>
      <c r="T194" s="1">
        <v>2260</v>
      </c>
      <c r="U194" s="1" t="s">
        <v>224</v>
      </c>
      <c r="V194" s="1">
        <v>3</v>
      </c>
      <c r="W194" s="1">
        <v>166</v>
      </c>
    </row>
    <row r="195" spans="18:23" x14ac:dyDescent="0.3">
      <c r="R195" s="1" t="s">
        <v>166</v>
      </c>
      <c r="S195" s="1" t="s">
        <v>17</v>
      </c>
      <c r="T195" s="1">
        <v>1769</v>
      </c>
      <c r="U195" s="1" t="s">
        <v>225</v>
      </c>
      <c r="V195" s="1">
        <v>3</v>
      </c>
      <c r="W195" s="1">
        <v>150</v>
      </c>
    </row>
    <row r="196" spans="18:23" x14ac:dyDescent="0.3">
      <c r="R196" s="1" t="s">
        <v>166</v>
      </c>
      <c r="S196" s="1" t="s">
        <v>17</v>
      </c>
      <c r="T196" s="1">
        <v>2075</v>
      </c>
      <c r="U196" s="1" t="s">
        <v>226</v>
      </c>
      <c r="V196" s="1">
        <v>3</v>
      </c>
      <c r="W196" s="1">
        <v>150</v>
      </c>
    </row>
    <row r="197" spans="18:23" x14ac:dyDescent="0.3">
      <c r="R197" s="1" t="s">
        <v>166</v>
      </c>
      <c r="S197" s="1" t="s">
        <v>17</v>
      </c>
      <c r="T197" s="1">
        <v>1936</v>
      </c>
      <c r="U197" s="1" t="s">
        <v>227</v>
      </c>
      <c r="V197" s="1">
        <v>3</v>
      </c>
      <c r="W197" s="1">
        <v>150</v>
      </c>
    </row>
    <row r="198" spans="18:23" x14ac:dyDescent="0.3">
      <c r="R198" s="1" t="s">
        <v>166</v>
      </c>
      <c r="S198" s="1" t="s">
        <v>17</v>
      </c>
      <c r="T198" s="1">
        <v>2013</v>
      </c>
      <c r="U198" s="1" t="s">
        <v>228</v>
      </c>
      <c r="V198" s="1">
        <v>3</v>
      </c>
      <c r="W198" s="1">
        <v>150</v>
      </c>
    </row>
    <row r="199" spans="18:23" x14ac:dyDescent="0.3">
      <c r="R199" s="1" t="s">
        <v>166</v>
      </c>
      <c r="S199" s="1" t="s">
        <v>17</v>
      </c>
      <c r="T199" s="1">
        <v>1865</v>
      </c>
      <c r="U199" s="1" t="s">
        <v>229</v>
      </c>
      <c r="V199" s="1">
        <v>3</v>
      </c>
      <c r="W199" s="1">
        <v>150</v>
      </c>
    </row>
    <row r="200" spans="18:23" x14ac:dyDescent="0.3">
      <c r="R200" s="1" t="s">
        <v>166</v>
      </c>
      <c r="S200" s="1" t="s">
        <v>17</v>
      </c>
      <c r="T200" s="1">
        <v>1919</v>
      </c>
      <c r="U200" s="1" t="s">
        <v>230</v>
      </c>
      <c r="V200" s="1">
        <v>3</v>
      </c>
      <c r="W200" s="1">
        <v>150</v>
      </c>
    </row>
    <row r="201" spans="18:23" x14ac:dyDescent="0.3">
      <c r="R201" s="1" t="s">
        <v>166</v>
      </c>
      <c r="S201" s="1" t="s">
        <v>17</v>
      </c>
      <c r="T201" s="1">
        <v>1649</v>
      </c>
      <c r="U201" s="1" t="s">
        <v>231</v>
      </c>
      <c r="V201" s="1">
        <v>3</v>
      </c>
      <c r="W201" s="1">
        <v>150</v>
      </c>
    </row>
    <row r="202" spans="18:23" x14ac:dyDescent="0.3">
      <c r="R202" s="1" t="s">
        <v>166</v>
      </c>
      <c r="S202" s="1" t="s">
        <v>17</v>
      </c>
      <c r="T202" s="1">
        <v>1641</v>
      </c>
      <c r="U202" s="1" t="s">
        <v>232</v>
      </c>
      <c r="V202" s="1">
        <v>3</v>
      </c>
      <c r="W202" s="1">
        <v>150</v>
      </c>
    </row>
    <row r="203" spans="18:23" x14ac:dyDescent="0.3">
      <c r="R203" s="1" t="s">
        <v>166</v>
      </c>
      <c r="S203" s="1" t="s">
        <v>17</v>
      </c>
      <c r="T203" s="1">
        <v>2009</v>
      </c>
      <c r="U203" s="1" t="s">
        <v>233</v>
      </c>
      <c r="V203" s="1">
        <v>3</v>
      </c>
      <c r="W203" s="1">
        <v>150</v>
      </c>
    </row>
    <row r="204" spans="18:23" x14ac:dyDescent="0.3">
      <c r="R204" s="1" t="s">
        <v>166</v>
      </c>
      <c r="S204" s="1" t="s">
        <v>13</v>
      </c>
      <c r="T204" s="1">
        <v>2222</v>
      </c>
      <c r="U204" s="1" t="s">
        <v>234</v>
      </c>
      <c r="V204" s="1">
        <v>3</v>
      </c>
      <c r="W204" s="1">
        <v>166</v>
      </c>
    </row>
    <row r="205" spans="18:23" x14ac:dyDescent="0.3">
      <c r="R205" s="1" t="s">
        <v>166</v>
      </c>
      <c r="S205" s="1" t="s">
        <v>13</v>
      </c>
      <c r="T205" s="1">
        <v>2805</v>
      </c>
      <c r="U205" s="1" t="s">
        <v>235</v>
      </c>
      <c r="V205" s="1">
        <v>3</v>
      </c>
      <c r="W205" s="1">
        <v>166</v>
      </c>
    </row>
    <row r="206" spans="18:23" x14ac:dyDescent="0.3">
      <c r="R206" s="1" t="s">
        <v>166</v>
      </c>
      <c r="S206" s="1" t="s">
        <v>17</v>
      </c>
      <c r="T206" s="1">
        <v>1754</v>
      </c>
      <c r="U206" s="1" t="s">
        <v>236</v>
      </c>
      <c r="V206" s="1">
        <v>3</v>
      </c>
      <c r="W206" s="1">
        <v>150</v>
      </c>
    </row>
    <row r="207" spans="18:23" x14ac:dyDescent="0.3">
      <c r="R207" s="1" t="s">
        <v>166</v>
      </c>
      <c r="S207" s="1" t="s">
        <v>17</v>
      </c>
      <c r="T207" s="1">
        <v>1789</v>
      </c>
      <c r="U207" s="1" t="s">
        <v>237</v>
      </c>
      <c r="V207" s="1">
        <v>3</v>
      </c>
      <c r="W207" s="1">
        <v>150</v>
      </c>
    </row>
    <row r="208" spans="18:23" x14ac:dyDescent="0.3">
      <c r="R208" s="1" t="s">
        <v>166</v>
      </c>
      <c r="S208" s="1" t="s">
        <v>17</v>
      </c>
      <c r="T208" s="1">
        <v>1669</v>
      </c>
      <c r="U208" s="1" t="s">
        <v>238</v>
      </c>
      <c r="V208" s="1">
        <v>3</v>
      </c>
      <c r="W208" s="1">
        <v>150</v>
      </c>
    </row>
    <row r="209" spans="18:23" x14ac:dyDescent="0.3">
      <c r="R209" s="1" t="s">
        <v>166</v>
      </c>
      <c r="S209" s="1" t="s">
        <v>13</v>
      </c>
      <c r="T209" s="1">
        <v>2224</v>
      </c>
      <c r="U209" s="1" t="s">
        <v>239</v>
      </c>
      <c r="V209" s="1">
        <v>3</v>
      </c>
      <c r="W209" s="1">
        <v>166</v>
      </c>
    </row>
    <row r="210" spans="18:23" x14ac:dyDescent="0.3">
      <c r="R210" s="1" t="s">
        <v>166</v>
      </c>
      <c r="S210" s="1" t="s">
        <v>17</v>
      </c>
      <c r="T210" s="1">
        <v>1903</v>
      </c>
      <c r="U210" s="1" t="s">
        <v>240</v>
      </c>
      <c r="V210" s="1">
        <v>3</v>
      </c>
      <c r="W210" s="1">
        <v>150</v>
      </c>
    </row>
    <row r="211" spans="18:23" x14ac:dyDescent="0.3">
      <c r="R211" s="1" t="s">
        <v>166</v>
      </c>
      <c r="S211" s="1" t="s">
        <v>17</v>
      </c>
      <c r="T211" s="1">
        <v>1831</v>
      </c>
      <c r="U211" s="1" t="s">
        <v>241</v>
      </c>
      <c r="V211" s="1">
        <v>3</v>
      </c>
      <c r="W211" s="1">
        <v>150</v>
      </c>
    </row>
    <row r="212" spans="18:23" x14ac:dyDescent="0.3">
      <c r="R212" s="1" t="s">
        <v>166</v>
      </c>
      <c r="S212" s="1" t="s">
        <v>17</v>
      </c>
      <c r="T212" s="1">
        <v>1823</v>
      </c>
      <c r="U212" s="1" t="s">
        <v>242</v>
      </c>
      <c r="V212" s="1">
        <v>3</v>
      </c>
      <c r="W212" s="1">
        <v>150</v>
      </c>
    </row>
    <row r="213" spans="18:23" x14ac:dyDescent="0.3">
      <c r="R213" s="1" t="s">
        <v>166</v>
      </c>
      <c r="S213" s="1" t="s">
        <v>13</v>
      </c>
      <c r="T213" s="1">
        <v>2161</v>
      </c>
      <c r="U213" s="1" t="s">
        <v>243</v>
      </c>
      <c r="V213" s="1">
        <v>3</v>
      </c>
      <c r="W213" s="1">
        <v>166</v>
      </c>
    </row>
    <row r="214" spans="18:23" x14ac:dyDescent="0.3">
      <c r="R214" s="1" t="s">
        <v>166</v>
      </c>
      <c r="S214" s="1" t="s">
        <v>17</v>
      </c>
      <c r="T214" s="1">
        <v>2018</v>
      </c>
      <c r="U214" s="1" t="s">
        <v>244</v>
      </c>
      <c r="V214" s="1">
        <v>3</v>
      </c>
      <c r="W214" s="1">
        <v>150</v>
      </c>
    </row>
    <row r="215" spans="18:23" x14ac:dyDescent="0.3">
      <c r="R215" s="1" t="s">
        <v>166</v>
      </c>
      <c r="S215" s="1" t="s">
        <v>173</v>
      </c>
      <c r="T215" s="1">
        <v>1255</v>
      </c>
      <c r="U215" s="1" t="s">
        <v>4</v>
      </c>
      <c r="V215" s="1">
        <v>3</v>
      </c>
      <c r="W215" s="1">
        <v>134</v>
      </c>
    </row>
    <row r="216" spans="18:23" x14ac:dyDescent="0.3">
      <c r="R216" s="1" t="s">
        <v>166</v>
      </c>
      <c r="S216" s="1" t="s">
        <v>13</v>
      </c>
      <c r="T216" s="1">
        <v>2344</v>
      </c>
      <c r="U216" s="1" t="s">
        <v>245</v>
      </c>
      <c r="V216" s="1">
        <v>3</v>
      </c>
      <c r="W216" s="1">
        <v>166</v>
      </c>
    </row>
    <row r="217" spans="18:23" x14ac:dyDescent="0.3">
      <c r="R217" s="1" t="s">
        <v>166</v>
      </c>
      <c r="S217" s="1" t="s">
        <v>13</v>
      </c>
      <c r="T217" s="1">
        <v>2141</v>
      </c>
      <c r="U217" s="1" t="s">
        <v>246</v>
      </c>
      <c r="V217" s="1">
        <v>3</v>
      </c>
      <c r="W217" s="1">
        <v>166</v>
      </c>
    </row>
    <row r="218" spans="18:23" x14ac:dyDescent="0.3">
      <c r="R218" s="1" t="s">
        <v>166</v>
      </c>
      <c r="S218" s="1" t="s">
        <v>17</v>
      </c>
      <c r="T218" s="1">
        <v>2012</v>
      </c>
      <c r="U218" s="1" t="s">
        <v>247</v>
      </c>
      <c r="V218" s="1">
        <v>3</v>
      </c>
      <c r="W218" s="1">
        <v>150</v>
      </c>
    </row>
    <row r="219" spans="18:23" x14ac:dyDescent="0.3">
      <c r="R219" s="1" t="s">
        <v>166</v>
      </c>
      <c r="S219" s="1" t="s">
        <v>13</v>
      </c>
      <c r="T219" s="1">
        <v>2440</v>
      </c>
      <c r="U219" s="1" t="s">
        <v>248</v>
      </c>
      <c r="V219" s="1">
        <v>3</v>
      </c>
      <c r="W219" s="1">
        <v>166</v>
      </c>
    </row>
    <row r="220" spans="18:23" x14ac:dyDescent="0.3">
      <c r="R220" s="1" t="s">
        <v>166</v>
      </c>
      <c r="S220" s="1" t="s">
        <v>13</v>
      </c>
      <c r="T220" s="1">
        <v>2280</v>
      </c>
      <c r="U220" s="1" t="s">
        <v>249</v>
      </c>
      <c r="V220" s="1">
        <v>3</v>
      </c>
      <c r="W220" s="1">
        <v>166</v>
      </c>
    </row>
    <row r="221" spans="18:23" x14ac:dyDescent="0.3">
      <c r="R221" s="1" t="s">
        <v>166</v>
      </c>
      <c r="S221" s="1" t="s">
        <v>13</v>
      </c>
      <c r="T221" s="1">
        <v>2121</v>
      </c>
      <c r="U221" s="1" t="s">
        <v>250</v>
      </c>
      <c r="V221" s="1">
        <v>3</v>
      </c>
      <c r="W221" s="1">
        <v>166</v>
      </c>
    </row>
    <row r="222" spans="18:23" x14ac:dyDescent="0.3">
      <c r="R222" s="1" t="s">
        <v>166</v>
      </c>
      <c r="S222" s="1" t="s">
        <v>17</v>
      </c>
      <c r="T222" s="1">
        <v>1536</v>
      </c>
      <c r="U222" s="1" t="s">
        <v>251</v>
      </c>
      <c r="V222" s="1">
        <v>3</v>
      </c>
      <c r="W222" s="1">
        <v>150</v>
      </c>
    </row>
    <row r="223" spans="18:23" x14ac:dyDescent="0.3">
      <c r="R223" s="1" t="s">
        <v>166</v>
      </c>
      <c r="S223" s="1" t="s">
        <v>17</v>
      </c>
      <c r="T223" s="1">
        <v>1828</v>
      </c>
      <c r="U223" s="1" t="s">
        <v>252</v>
      </c>
      <c r="V223" s="1">
        <v>3</v>
      </c>
      <c r="W223" s="1">
        <v>150</v>
      </c>
    </row>
    <row r="224" spans="18:23" x14ac:dyDescent="0.3">
      <c r="R224" s="1" t="s">
        <v>166</v>
      </c>
      <c r="S224" s="1" t="s">
        <v>17</v>
      </c>
      <c r="T224" s="1">
        <v>1599</v>
      </c>
      <c r="U224" s="1" t="s">
        <v>253</v>
      </c>
      <c r="V224" s="1">
        <v>3</v>
      </c>
      <c r="W224" s="1">
        <v>150</v>
      </c>
    </row>
    <row r="225" spans="18:23" x14ac:dyDescent="0.3">
      <c r="R225" s="1" t="s">
        <v>166</v>
      </c>
      <c r="S225" s="1" t="s">
        <v>17</v>
      </c>
      <c r="T225" s="1">
        <v>1908</v>
      </c>
      <c r="U225" s="1" t="s">
        <v>254</v>
      </c>
      <c r="V225" s="1">
        <v>3</v>
      </c>
      <c r="W225" s="1">
        <v>150</v>
      </c>
    </row>
    <row r="226" spans="18:23" x14ac:dyDescent="0.3">
      <c r="R226" s="1" t="s">
        <v>166</v>
      </c>
      <c r="S226" s="1" t="s">
        <v>13</v>
      </c>
      <c r="T226" s="1">
        <v>2761</v>
      </c>
      <c r="U226" s="1" t="s">
        <v>255</v>
      </c>
      <c r="V226" s="1">
        <v>3</v>
      </c>
      <c r="W226" s="1">
        <v>166</v>
      </c>
    </row>
    <row r="227" spans="18:23" x14ac:dyDescent="0.3">
      <c r="R227" s="1" t="s">
        <v>166</v>
      </c>
      <c r="S227" s="1" t="s">
        <v>13</v>
      </c>
      <c r="T227" s="1">
        <v>2640</v>
      </c>
      <c r="U227" s="1" t="s">
        <v>256</v>
      </c>
      <c r="V227" s="1">
        <v>3</v>
      </c>
      <c r="W227" s="1">
        <v>166</v>
      </c>
    </row>
    <row r="228" spans="18:23" x14ac:dyDescent="0.3">
      <c r="R228" s="1" t="s">
        <v>166</v>
      </c>
      <c r="S228" s="1" t="s">
        <v>13</v>
      </c>
      <c r="T228" s="1">
        <v>2958</v>
      </c>
      <c r="U228" s="1" t="s">
        <v>257</v>
      </c>
      <c r="V228" s="1">
        <v>3</v>
      </c>
      <c r="W228" s="1">
        <v>166</v>
      </c>
    </row>
    <row r="229" spans="18:23" x14ac:dyDescent="0.3">
      <c r="R229" s="1" t="s">
        <v>166</v>
      </c>
      <c r="S229" s="1" t="s">
        <v>13</v>
      </c>
      <c r="T229" s="1">
        <v>2399</v>
      </c>
      <c r="U229" s="1" t="s">
        <v>258</v>
      </c>
      <c r="V229" s="1">
        <v>3</v>
      </c>
      <c r="W229" s="1">
        <v>166</v>
      </c>
    </row>
    <row r="230" spans="18:23" x14ac:dyDescent="0.3">
      <c r="R230" s="1" t="s">
        <v>166</v>
      </c>
      <c r="S230" s="1" t="s">
        <v>13</v>
      </c>
      <c r="T230" s="1">
        <v>2548</v>
      </c>
      <c r="U230" s="1" t="s">
        <v>259</v>
      </c>
      <c r="V230" s="1">
        <v>3</v>
      </c>
      <c r="W230" s="1">
        <v>166</v>
      </c>
    </row>
    <row r="231" spans="18:23" x14ac:dyDescent="0.3">
      <c r="R231" s="1" t="s">
        <v>166</v>
      </c>
      <c r="S231" s="1" t="s">
        <v>13</v>
      </c>
      <c r="T231" s="1">
        <v>2325</v>
      </c>
      <c r="U231" s="1" t="s">
        <v>260</v>
      </c>
      <c r="V231" s="1">
        <v>3</v>
      </c>
      <c r="W231" s="1">
        <v>166</v>
      </c>
    </row>
    <row r="232" spans="18:23" x14ac:dyDescent="0.3">
      <c r="R232" s="1" t="s">
        <v>166</v>
      </c>
      <c r="S232" s="1" t="s">
        <v>13</v>
      </c>
      <c r="T232" s="1">
        <v>2203</v>
      </c>
      <c r="U232" s="1" t="s">
        <v>261</v>
      </c>
      <c r="V232" s="1">
        <v>3</v>
      </c>
      <c r="W232" s="1">
        <v>166</v>
      </c>
    </row>
    <row r="233" spans="18:23" x14ac:dyDescent="0.3">
      <c r="R233" s="1" t="s">
        <v>166</v>
      </c>
      <c r="S233" s="1" t="s">
        <v>13</v>
      </c>
      <c r="T233" s="1">
        <v>2430</v>
      </c>
      <c r="U233" s="1" t="s">
        <v>262</v>
      </c>
      <c r="V233" s="1">
        <v>3</v>
      </c>
      <c r="W233" s="1">
        <v>166</v>
      </c>
    </row>
    <row r="234" spans="18:23" x14ac:dyDescent="0.3">
      <c r="R234" s="1" t="s">
        <v>166</v>
      </c>
      <c r="S234" s="1" t="s">
        <v>17</v>
      </c>
      <c r="T234" s="1">
        <v>1415</v>
      </c>
      <c r="U234" s="1" t="s">
        <v>263</v>
      </c>
      <c r="V234" s="1">
        <v>3</v>
      </c>
      <c r="W234" s="1">
        <v>150</v>
      </c>
    </row>
    <row r="235" spans="18:23" x14ac:dyDescent="0.3">
      <c r="R235" s="1" t="s">
        <v>166</v>
      </c>
      <c r="S235" s="1" t="s">
        <v>13</v>
      </c>
      <c r="T235" s="1">
        <v>2287</v>
      </c>
      <c r="U235" s="1" t="s">
        <v>264</v>
      </c>
      <c r="V235" s="1">
        <v>3</v>
      </c>
      <c r="W235" s="1">
        <v>166</v>
      </c>
    </row>
    <row r="236" spans="18:23" x14ac:dyDescent="0.3">
      <c r="R236" s="1" t="s">
        <v>166</v>
      </c>
      <c r="S236" s="1" t="s">
        <v>17</v>
      </c>
      <c r="T236" s="1">
        <v>1751</v>
      </c>
      <c r="U236" s="1" t="s">
        <v>265</v>
      </c>
      <c r="V236" s="1">
        <v>3</v>
      </c>
      <c r="W236" s="1">
        <v>150</v>
      </c>
    </row>
    <row r="237" spans="18:23" x14ac:dyDescent="0.3">
      <c r="R237" s="1" t="s">
        <v>166</v>
      </c>
      <c r="S237" s="1" t="s">
        <v>13</v>
      </c>
      <c r="T237" s="1">
        <v>2114</v>
      </c>
      <c r="U237" s="1" t="s">
        <v>266</v>
      </c>
      <c r="V237" s="1">
        <v>3</v>
      </c>
      <c r="W237" s="1">
        <v>166</v>
      </c>
    </row>
    <row r="238" spans="18:23" x14ac:dyDescent="0.3">
      <c r="R238" s="1" t="s">
        <v>166</v>
      </c>
      <c r="S238" s="1" t="s">
        <v>17</v>
      </c>
      <c r="T238" s="1">
        <v>1908</v>
      </c>
      <c r="U238" s="1" t="s">
        <v>267</v>
      </c>
      <c r="V238" s="1">
        <v>3</v>
      </c>
      <c r="W238" s="1">
        <v>150</v>
      </c>
    </row>
    <row r="239" spans="18:23" x14ac:dyDescent="0.3">
      <c r="R239" s="1" t="s">
        <v>166</v>
      </c>
      <c r="S239" s="1" t="s">
        <v>17</v>
      </c>
      <c r="T239" s="1">
        <v>2091</v>
      </c>
      <c r="U239" s="1" t="s">
        <v>268</v>
      </c>
      <c r="V239" s="1">
        <v>3</v>
      </c>
      <c r="W239" s="1">
        <v>150</v>
      </c>
    </row>
    <row r="240" spans="18:23" x14ac:dyDescent="0.3">
      <c r="R240" s="1" t="s">
        <v>166</v>
      </c>
      <c r="S240" s="1" t="s">
        <v>13</v>
      </c>
      <c r="T240" s="1">
        <v>2484</v>
      </c>
      <c r="U240" s="1" t="s">
        <v>269</v>
      </c>
      <c r="V240" s="1">
        <v>3</v>
      </c>
      <c r="W240" s="1">
        <v>166</v>
      </c>
    </row>
    <row r="241" spans="18:23" x14ac:dyDescent="0.3">
      <c r="R241" s="1" t="s">
        <v>166</v>
      </c>
      <c r="S241" s="1" t="s">
        <v>13</v>
      </c>
      <c r="T241" s="1">
        <v>2488</v>
      </c>
      <c r="U241" s="1" t="s">
        <v>270</v>
      </c>
      <c r="V241" s="1">
        <v>3</v>
      </c>
      <c r="W241" s="1">
        <v>166</v>
      </c>
    </row>
    <row r="242" spans="18:23" x14ac:dyDescent="0.3">
      <c r="R242" s="1" t="s">
        <v>166</v>
      </c>
      <c r="S242" s="1" t="s">
        <v>17</v>
      </c>
      <c r="T242" s="1">
        <v>1928</v>
      </c>
      <c r="U242" s="1" t="s">
        <v>271</v>
      </c>
      <c r="V242" s="1">
        <v>3</v>
      </c>
      <c r="W242" s="1">
        <v>150</v>
      </c>
    </row>
    <row r="243" spans="18:23" x14ac:dyDescent="0.3">
      <c r="R243" s="1" t="s">
        <v>166</v>
      </c>
      <c r="S243" s="1" t="s">
        <v>13</v>
      </c>
      <c r="T243" s="1">
        <v>2209</v>
      </c>
      <c r="U243" s="1" t="s">
        <v>272</v>
      </c>
      <c r="V243" s="1">
        <v>3</v>
      </c>
      <c r="W243" s="1">
        <v>166</v>
      </c>
    </row>
    <row r="244" spans="18:23" x14ac:dyDescent="0.3">
      <c r="R244" s="1" t="s">
        <v>166</v>
      </c>
      <c r="S244" s="1" t="s">
        <v>173</v>
      </c>
      <c r="T244" s="1">
        <v>1264</v>
      </c>
      <c r="U244" s="1" t="s">
        <v>273</v>
      </c>
      <c r="V244" s="1">
        <v>3</v>
      </c>
      <c r="W244" s="1">
        <v>134</v>
      </c>
    </row>
    <row r="245" spans="18:23" x14ac:dyDescent="0.3">
      <c r="R245" s="1" t="s">
        <v>166</v>
      </c>
      <c r="S245" s="1" t="s">
        <v>13</v>
      </c>
      <c r="T245" s="1">
        <v>2787</v>
      </c>
      <c r="U245" s="1" t="s">
        <v>274</v>
      </c>
      <c r="V245" s="1">
        <v>3</v>
      </c>
      <c r="W245" s="1">
        <v>166</v>
      </c>
    </row>
    <row r="246" spans="18:23" x14ac:dyDescent="0.3">
      <c r="R246" s="1" t="s">
        <v>166</v>
      </c>
      <c r="S246" s="1" t="s">
        <v>13</v>
      </c>
      <c r="T246" s="1">
        <v>2331</v>
      </c>
      <c r="U246" s="1" t="s">
        <v>275</v>
      </c>
      <c r="V246" s="1">
        <v>3</v>
      </c>
      <c r="W246" s="1">
        <v>166</v>
      </c>
    </row>
    <row r="247" spans="18:23" x14ac:dyDescent="0.3">
      <c r="R247" s="1" t="s">
        <v>166</v>
      </c>
      <c r="S247" s="1" t="s">
        <v>17</v>
      </c>
      <c r="T247" s="1">
        <v>2034</v>
      </c>
      <c r="U247" s="1" t="s">
        <v>276</v>
      </c>
      <c r="V247" s="1">
        <v>3</v>
      </c>
      <c r="W247" s="1">
        <v>150</v>
      </c>
    </row>
    <row r="248" spans="18:23" x14ac:dyDescent="0.3">
      <c r="R248" s="1" t="s">
        <v>166</v>
      </c>
      <c r="S248" s="1" t="s">
        <v>17</v>
      </c>
      <c r="T248" s="1">
        <v>1580</v>
      </c>
      <c r="U248" s="1" t="s">
        <v>277</v>
      </c>
      <c r="V248" s="1">
        <v>3</v>
      </c>
      <c r="W248" s="1">
        <v>150</v>
      </c>
    </row>
    <row r="249" spans="18:23" x14ac:dyDescent="0.3">
      <c r="R249" s="1" t="s">
        <v>166</v>
      </c>
      <c r="S249" s="1" t="s">
        <v>17</v>
      </c>
      <c r="T249" s="1">
        <v>2070</v>
      </c>
      <c r="U249" s="1" t="s">
        <v>278</v>
      </c>
      <c r="V249" s="1">
        <v>3</v>
      </c>
      <c r="W249" s="1">
        <v>150</v>
      </c>
    </row>
    <row r="250" spans="18:23" x14ac:dyDescent="0.3">
      <c r="R250" s="1" t="s">
        <v>166</v>
      </c>
      <c r="S250" s="1" t="s">
        <v>17</v>
      </c>
      <c r="T250" s="1">
        <v>1773</v>
      </c>
      <c r="U250" s="1" t="s">
        <v>279</v>
      </c>
      <c r="V250" s="1">
        <v>3</v>
      </c>
      <c r="W250" s="1">
        <v>150</v>
      </c>
    </row>
    <row r="251" spans="18:23" x14ac:dyDescent="0.3">
      <c r="R251" s="1" t="s">
        <v>166</v>
      </c>
      <c r="S251" s="1" t="s">
        <v>17</v>
      </c>
      <c r="T251" s="47" t="s">
        <v>280</v>
      </c>
      <c r="U251" s="1" t="s">
        <v>281</v>
      </c>
      <c r="V251" s="1">
        <v>3</v>
      </c>
      <c r="W251" s="1">
        <v>150</v>
      </c>
    </row>
    <row r="252" spans="18:23" x14ac:dyDescent="0.3">
      <c r="R252" s="1" t="s">
        <v>166</v>
      </c>
      <c r="S252" s="1" t="s">
        <v>13</v>
      </c>
      <c r="T252" s="1">
        <v>2705</v>
      </c>
      <c r="U252" s="1" t="s">
        <v>282</v>
      </c>
      <c r="V252" s="1">
        <v>3</v>
      </c>
      <c r="W252" s="1">
        <v>166</v>
      </c>
    </row>
    <row r="253" spans="18:23" x14ac:dyDescent="0.3">
      <c r="R253" s="1" t="s">
        <v>166</v>
      </c>
      <c r="S253" s="1" t="s">
        <v>13</v>
      </c>
      <c r="T253" s="1">
        <v>2920</v>
      </c>
      <c r="U253" s="1" t="s">
        <v>283</v>
      </c>
      <c r="V253" s="1">
        <v>3</v>
      </c>
      <c r="W253" s="1">
        <v>166</v>
      </c>
    </row>
    <row r="254" spans="18:23" x14ac:dyDescent="0.3">
      <c r="R254" s="1" t="s">
        <v>166</v>
      </c>
      <c r="S254" s="1" t="s">
        <v>17</v>
      </c>
      <c r="T254" s="1">
        <v>1715</v>
      </c>
      <c r="U254" s="1" t="s">
        <v>284</v>
      </c>
      <c r="V254" s="1">
        <v>3</v>
      </c>
      <c r="W254" s="1">
        <v>150</v>
      </c>
    </row>
    <row r="255" spans="18:23" x14ac:dyDescent="0.3">
      <c r="R255" s="1" t="s">
        <v>166</v>
      </c>
      <c r="S255" s="1" t="s">
        <v>17</v>
      </c>
      <c r="T255" s="1">
        <v>1544</v>
      </c>
      <c r="U255" s="1" t="s">
        <v>285</v>
      </c>
      <c r="V255" s="1">
        <v>3</v>
      </c>
      <c r="W255" s="1">
        <v>150</v>
      </c>
    </row>
    <row r="256" spans="18:23" x14ac:dyDescent="0.3">
      <c r="R256" s="1" t="s">
        <v>166</v>
      </c>
      <c r="S256" s="1" t="s">
        <v>17</v>
      </c>
      <c r="T256" s="1">
        <v>1891</v>
      </c>
      <c r="U256" s="1" t="s">
        <v>286</v>
      </c>
      <c r="V256" s="1">
        <v>3</v>
      </c>
      <c r="W256" s="1">
        <v>150</v>
      </c>
    </row>
    <row r="257" spans="18:23" x14ac:dyDescent="0.3">
      <c r="R257" s="1" t="s">
        <v>166</v>
      </c>
      <c r="S257" s="1" t="s">
        <v>13</v>
      </c>
      <c r="T257" s="1">
        <v>2855</v>
      </c>
      <c r="U257" s="1" t="s">
        <v>287</v>
      </c>
      <c r="V257" s="1">
        <v>3</v>
      </c>
      <c r="W257" s="1">
        <v>166</v>
      </c>
    </row>
    <row r="258" spans="18:23" x14ac:dyDescent="0.3">
      <c r="R258" s="1" t="s">
        <v>166</v>
      </c>
      <c r="S258" s="1" t="s">
        <v>17</v>
      </c>
      <c r="T258" s="1">
        <v>1893</v>
      </c>
      <c r="U258" s="1" t="s">
        <v>288</v>
      </c>
      <c r="V258" s="1">
        <v>3</v>
      </c>
      <c r="W258" s="1">
        <v>150</v>
      </c>
    </row>
    <row r="259" spans="18:23" x14ac:dyDescent="0.3">
      <c r="R259" s="1" t="s">
        <v>289</v>
      </c>
      <c r="S259" s="1" t="s">
        <v>173</v>
      </c>
      <c r="T259" s="1">
        <v>1374</v>
      </c>
      <c r="U259" s="1" t="s">
        <v>290</v>
      </c>
      <c r="V259" s="1">
        <v>4</v>
      </c>
      <c r="W259" s="1">
        <v>134</v>
      </c>
    </row>
    <row r="260" spans="18:23" x14ac:dyDescent="0.3">
      <c r="R260" s="1" t="s">
        <v>289</v>
      </c>
      <c r="S260" s="1" t="s">
        <v>13</v>
      </c>
      <c r="T260" s="1">
        <v>2108</v>
      </c>
      <c r="U260" s="1" t="s">
        <v>291</v>
      </c>
      <c r="V260" s="1">
        <v>4</v>
      </c>
      <c r="W260" s="1">
        <v>166</v>
      </c>
    </row>
    <row r="261" spans="18:23" x14ac:dyDescent="0.3">
      <c r="R261" s="1" t="s">
        <v>289</v>
      </c>
      <c r="S261" s="1" t="s">
        <v>13</v>
      </c>
      <c r="T261" s="1">
        <v>2265</v>
      </c>
      <c r="U261" s="1" t="s">
        <v>292</v>
      </c>
      <c r="V261" s="1">
        <v>4</v>
      </c>
      <c r="W261" s="1">
        <v>166</v>
      </c>
    </row>
    <row r="262" spans="18:23" x14ac:dyDescent="0.3">
      <c r="R262" s="1" t="s">
        <v>289</v>
      </c>
      <c r="S262" s="1" t="s">
        <v>173</v>
      </c>
      <c r="T262" s="1">
        <v>1313</v>
      </c>
      <c r="U262" s="1" t="s">
        <v>293</v>
      </c>
      <c r="V262" s="1">
        <v>4</v>
      </c>
      <c r="W262" s="1">
        <v>134</v>
      </c>
    </row>
    <row r="263" spans="18:23" x14ac:dyDescent="0.3">
      <c r="R263" s="1" t="s">
        <v>289</v>
      </c>
      <c r="S263" s="1" t="s">
        <v>173</v>
      </c>
      <c r="T263" s="1">
        <v>1216</v>
      </c>
      <c r="U263" s="1" t="s">
        <v>294</v>
      </c>
      <c r="V263" s="1">
        <v>4</v>
      </c>
      <c r="W263" s="1">
        <v>134</v>
      </c>
    </row>
    <row r="264" spans="18:23" x14ac:dyDescent="0.3">
      <c r="R264" s="1" t="s">
        <v>289</v>
      </c>
      <c r="S264" s="1" t="s">
        <v>17</v>
      </c>
      <c r="T264" s="1">
        <v>1781</v>
      </c>
      <c r="U264" s="1" t="s">
        <v>295</v>
      </c>
      <c r="V264" s="1">
        <v>4</v>
      </c>
      <c r="W264" s="1">
        <v>150</v>
      </c>
    </row>
    <row r="265" spans="18:23" x14ac:dyDescent="0.3">
      <c r="R265" s="1" t="s">
        <v>289</v>
      </c>
      <c r="S265" s="1" t="s">
        <v>173</v>
      </c>
      <c r="T265" s="1">
        <v>1089</v>
      </c>
      <c r="U265" s="1" t="s">
        <v>296</v>
      </c>
      <c r="V265" s="1">
        <v>4</v>
      </c>
      <c r="W265" s="1">
        <v>134</v>
      </c>
    </row>
    <row r="266" spans="18:23" x14ac:dyDescent="0.3">
      <c r="R266" s="1" t="s">
        <v>289</v>
      </c>
      <c r="S266" s="1" t="s">
        <v>173</v>
      </c>
      <c r="T266" s="1">
        <v>967</v>
      </c>
      <c r="U266" s="1" t="s">
        <v>297</v>
      </c>
      <c r="V266" s="1">
        <v>4</v>
      </c>
      <c r="W266" s="1">
        <v>134</v>
      </c>
    </row>
    <row r="267" spans="18:23" x14ac:dyDescent="0.3">
      <c r="R267" s="1" t="s">
        <v>289</v>
      </c>
      <c r="S267" s="1" t="s">
        <v>173</v>
      </c>
      <c r="T267" s="1">
        <v>938</v>
      </c>
      <c r="U267" s="1" t="s">
        <v>298</v>
      </c>
      <c r="V267" s="1">
        <v>4</v>
      </c>
      <c r="W267" s="1">
        <v>134</v>
      </c>
    </row>
    <row r="268" spans="18:23" x14ac:dyDescent="0.3">
      <c r="R268" s="1" t="s">
        <v>289</v>
      </c>
      <c r="S268" s="1" t="s">
        <v>173</v>
      </c>
      <c r="T268" s="1">
        <v>1387</v>
      </c>
      <c r="U268" s="1" t="s">
        <v>299</v>
      </c>
      <c r="V268" s="1">
        <v>4</v>
      </c>
      <c r="W268" s="1">
        <v>134</v>
      </c>
    </row>
    <row r="269" spans="18:23" x14ac:dyDescent="0.3">
      <c r="R269" s="1" t="s">
        <v>289</v>
      </c>
      <c r="S269" s="1" t="s">
        <v>173</v>
      </c>
      <c r="T269" s="1">
        <v>1220</v>
      </c>
      <c r="U269" s="1" t="s">
        <v>300</v>
      </c>
      <c r="V269" s="1">
        <v>4</v>
      </c>
      <c r="W269" s="1">
        <v>134</v>
      </c>
    </row>
    <row r="270" spans="18:23" x14ac:dyDescent="0.3">
      <c r="R270" s="1" t="s">
        <v>289</v>
      </c>
      <c r="S270" s="1" t="s">
        <v>17</v>
      </c>
      <c r="T270" s="1">
        <v>1856</v>
      </c>
      <c r="U270" s="1" t="s">
        <v>301</v>
      </c>
      <c r="V270" s="1">
        <v>4</v>
      </c>
      <c r="W270" s="1">
        <v>150</v>
      </c>
    </row>
    <row r="271" spans="18:23" x14ac:dyDescent="0.3">
      <c r="R271" s="1" t="s">
        <v>289</v>
      </c>
      <c r="S271" s="1" t="s">
        <v>17</v>
      </c>
      <c r="T271" s="1">
        <v>1733</v>
      </c>
      <c r="U271" s="1" t="s">
        <v>302</v>
      </c>
      <c r="V271" s="1">
        <v>4</v>
      </c>
      <c r="W271" s="1">
        <v>150</v>
      </c>
    </row>
    <row r="272" spans="18:23" x14ac:dyDescent="0.3">
      <c r="R272" s="1" t="s">
        <v>289</v>
      </c>
      <c r="S272" s="1" t="s">
        <v>173</v>
      </c>
      <c r="T272" s="1">
        <v>1334</v>
      </c>
      <c r="U272" s="1" t="s">
        <v>303</v>
      </c>
      <c r="V272" s="1">
        <v>4</v>
      </c>
      <c r="W272" s="1">
        <v>134</v>
      </c>
    </row>
    <row r="273" spans="18:23" x14ac:dyDescent="0.3">
      <c r="R273" s="1" t="s">
        <v>289</v>
      </c>
      <c r="S273" s="1" t="s">
        <v>173</v>
      </c>
      <c r="T273" s="1">
        <v>1319</v>
      </c>
      <c r="U273" s="1" t="s">
        <v>304</v>
      </c>
      <c r="V273" s="1">
        <v>4</v>
      </c>
      <c r="W273" s="1">
        <v>134</v>
      </c>
    </row>
    <row r="274" spans="18:23" x14ac:dyDescent="0.3">
      <c r="R274" s="1" t="s">
        <v>289</v>
      </c>
      <c r="S274" s="1" t="s">
        <v>17</v>
      </c>
      <c r="T274" s="1">
        <v>1828</v>
      </c>
      <c r="U274" s="1" t="s">
        <v>305</v>
      </c>
      <c r="V274" s="1">
        <v>4</v>
      </c>
      <c r="W274" s="1">
        <v>150</v>
      </c>
    </row>
    <row r="275" spans="18:23" x14ac:dyDescent="0.3">
      <c r="R275" s="1" t="s">
        <v>289</v>
      </c>
      <c r="S275" s="1" t="s">
        <v>173</v>
      </c>
      <c r="T275" s="1">
        <v>1165</v>
      </c>
      <c r="U275" s="1" t="s">
        <v>306</v>
      </c>
      <c r="V275" s="1">
        <v>4</v>
      </c>
      <c r="W275" s="1">
        <v>134</v>
      </c>
    </row>
    <row r="276" spans="18:23" x14ac:dyDescent="0.3">
      <c r="R276" s="1" t="s">
        <v>289</v>
      </c>
      <c r="S276" s="1" t="s">
        <v>173</v>
      </c>
      <c r="T276" s="1">
        <v>1092</v>
      </c>
      <c r="U276" s="1" t="s">
        <v>307</v>
      </c>
      <c r="V276" s="1">
        <v>4</v>
      </c>
      <c r="W276" s="1">
        <v>134</v>
      </c>
    </row>
    <row r="277" spans="18:23" x14ac:dyDescent="0.3">
      <c r="R277" s="1" t="s">
        <v>289</v>
      </c>
      <c r="S277" s="1" t="s">
        <v>173</v>
      </c>
      <c r="T277" s="1">
        <v>1352</v>
      </c>
      <c r="U277" s="1" t="s">
        <v>308</v>
      </c>
      <c r="V277" s="1">
        <v>4</v>
      </c>
      <c r="W277" s="1">
        <v>134</v>
      </c>
    </row>
    <row r="278" spans="18:23" x14ac:dyDescent="0.3">
      <c r="R278" s="1" t="s">
        <v>289</v>
      </c>
      <c r="S278" s="1" t="s">
        <v>17</v>
      </c>
      <c r="T278" s="1">
        <v>1453</v>
      </c>
      <c r="U278" s="1" t="s">
        <v>309</v>
      </c>
      <c r="V278" s="1">
        <v>4</v>
      </c>
      <c r="W278" s="1">
        <v>150</v>
      </c>
    </row>
    <row r="279" spans="18:23" x14ac:dyDescent="0.3">
      <c r="R279" s="1" t="s">
        <v>289</v>
      </c>
      <c r="S279" s="1" t="s">
        <v>13</v>
      </c>
      <c r="T279" s="1">
        <v>2426</v>
      </c>
      <c r="U279" s="1" t="s">
        <v>310</v>
      </c>
      <c r="V279" s="1">
        <v>4</v>
      </c>
      <c r="W279" s="1">
        <v>166</v>
      </c>
    </row>
    <row r="280" spans="18:23" x14ac:dyDescent="0.3">
      <c r="R280" s="1" t="s">
        <v>289</v>
      </c>
      <c r="S280" s="1" t="s">
        <v>17</v>
      </c>
      <c r="T280" s="1">
        <v>1602</v>
      </c>
      <c r="U280" s="1" t="s">
        <v>311</v>
      </c>
      <c r="V280" s="1">
        <v>4</v>
      </c>
      <c r="W280" s="1">
        <v>150</v>
      </c>
    </row>
    <row r="281" spans="18:23" x14ac:dyDescent="0.3">
      <c r="R281" s="1" t="s">
        <v>289</v>
      </c>
      <c r="S281" s="1" t="s">
        <v>17</v>
      </c>
      <c r="T281" s="1">
        <v>1766</v>
      </c>
      <c r="U281" s="1" t="s">
        <v>312</v>
      </c>
      <c r="V281" s="1">
        <v>4</v>
      </c>
      <c r="W281" s="1">
        <v>150</v>
      </c>
    </row>
    <row r="282" spans="18:23" x14ac:dyDescent="0.3">
      <c r="R282" s="1" t="s">
        <v>289</v>
      </c>
      <c r="S282" s="1" t="s">
        <v>173</v>
      </c>
      <c r="T282" s="1">
        <v>1171</v>
      </c>
      <c r="U282" s="1" t="s">
        <v>313</v>
      </c>
      <c r="V282" s="1">
        <v>4</v>
      </c>
      <c r="W282" s="1">
        <v>134</v>
      </c>
    </row>
    <row r="283" spans="18:23" x14ac:dyDescent="0.3">
      <c r="R283" s="1" t="s">
        <v>289</v>
      </c>
      <c r="S283" s="1" t="s">
        <v>173</v>
      </c>
      <c r="T283" s="1">
        <v>1254</v>
      </c>
      <c r="U283" s="1" t="s">
        <v>314</v>
      </c>
      <c r="V283" s="1">
        <v>4</v>
      </c>
      <c r="W283" s="1">
        <v>134</v>
      </c>
    </row>
    <row r="284" spans="18:23" x14ac:dyDescent="0.3">
      <c r="R284" s="1" t="s">
        <v>289</v>
      </c>
      <c r="S284" s="1" t="s">
        <v>173</v>
      </c>
      <c r="T284" s="1">
        <v>1315</v>
      </c>
      <c r="U284" s="1" t="s">
        <v>315</v>
      </c>
      <c r="V284" s="1">
        <v>4</v>
      </c>
      <c r="W284" s="1">
        <v>134</v>
      </c>
    </row>
    <row r="285" spans="18:23" x14ac:dyDescent="0.3">
      <c r="R285" s="1" t="s">
        <v>289</v>
      </c>
      <c r="S285" s="1" t="s">
        <v>17</v>
      </c>
      <c r="T285" s="1">
        <v>1547</v>
      </c>
      <c r="U285" s="1" t="s">
        <v>316</v>
      </c>
      <c r="V285" s="1">
        <v>4</v>
      </c>
      <c r="W285" s="1">
        <v>150</v>
      </c>
    </row>
    <row r="286" spans="18:23" x14ac:dyDescent="0.3">
      <c r="R286" s="1" t="s">
        <v>289</v>
      </c>
      <c r="S286" s="1" t="s">
        <v>17</v>
      </c>
      <c r="T286" s="1">
        <v>1661</v>
      </c>
      <c r="U286" s="1" t="s">
        <v>317</v>
      </c>
      <c r="V286" s="1">
        <v>4</v>
      </c>
      <c r="W286" s="1">
        <v>150</v>
      </c>
    </row>
    <row r="287" spans="18:23" x14ac:dyDescent="0.3">
      <c r="R287" s="1" t="s">
        <v>289</v>
      </c>
      <c r="S287" s="1" t="s">
        <v>17</v>
      </c>
      <c r="T287" s="1">
        <v>1865</v>
      </c>
      <c r="U287" s="1" t="s">
        <v>318</v>
      </c>
      <c r="V287" s="1">
        <v>4</v>
      </c>
      <c r="W287" s="1">
        <v>150</v>
      </c>
    </row>
    <row r="288" spans="18:23" x14ac:dyDescent="0.3">
      <c r="R288" s="1" t="s">
        <v>289</v>
      </c>
      <c r="S288" s="1" t="s">
        <v>173</v>
      </c>
      <c r="T288" s="1">
        <v>1175</v>
      </c>
      <c r="U288" s="1" t="s">
        <v>319</v>
      </c>
      <c r="V288" s="1">
        <v>4</v>
      </c>
      <c r="W288" s="1">
        <v>134</v>
      </c>
    </row>
    <row r="289" spans="18:23" x14ac:dyDescent="0.3">
      <c r="R289" s="1" t="s">
        <v>289</v>
      </c>
      <c r="S289" s="1" t="s">
        <v>173</v>
      </c>
      <c r="T289" s="1">
        <v>1017</v>
      </c>
      <c r="U289" s="1" t="s">
        <v>320</v>
      </c>
      <c r="V289" s="1">
        <v>4</v>
      </c>
      <c r="W289" s="1">
        <v>134</v>
      </c>
    </row>
    <row r="290" spans="18:23" x14ac:dyDescent="0.3">
      <c r="R290" s="1" t="s">
        <v>289</v>
      </c>
      <c r="S290" s="1" t="s">
        <v>173</v>
      </c>
      <c r="T290" s="1">
        <v>996</v>
      </c>
      <c r="U290" s="1" t="s">
        <v>321</v>
      </c>
      <c r="V290" s="1">
        <v>4</v>
      </c>
      <c r="W290" s="1">
        <v>134</v>
      </c>
    </row>
    <row r="291" spans="18:23" x14ac:dyDescent="0.3">
      <c r="R291" s="1" t="s">
        <v>289</v>
      </c>
      <c r="S291" s="1" t="s">
        <v>173</v>
      </c>
      <c r="T291" s="1">
        <v>1107</v>
      </c>
      <c r="U291" s="1" t="s">
        <v>322</v>
      </c>
      <c r="V291" s="1">
        <v>4</v>
      </c>
      <c r="W291" s="1">
        <v>134</v>
      </c>
    </row>
    <row r="292" spans="18:23" x14ac:dyDescent="0.3">
      <c r="R292" s="1" t="s">
        <v>323</v>
      </c>
      <c r="S292" s="1" t="s">
        <v>13</v>
      </c>
      <c r="T292" s="1">
        <v>2839</v>
      </c>
      <c r="U292" s="1" t="s">
        <v>324</v>
      </c>
      <c r="V292" s="1">
        <v>3</v>
      </c>
      <c r="W292" s="1">
        <v>134</v>
      </c>
    </row>
    <row r="293" spans="18:23" x14ac:dyDescent="0.3">
      <c r="R293" s="1" t="s">
        <v>323</v>
      </c>
      <c r="S293" s="1" t="s">
        <v>13</v>
      </c>
      <c r="T293" s="1">
        <v>2519</v>
      </c>
      <c r="U293" s="1" t="s">
        <v>325</v>
      </c>
      <c r="V293" s="1">
        <v>3</v>
      </c>
      <c r="W293" s="1">
        <v>166</v>
      </c>
    </row>
    <row r="294" spans="18:23" x14ac:dyDescent="0.3">
      <c r="R294" s="1" t="s">
        <v>323</v>
      </c>
      <c r="S294" s="1" t="s">
        <v>13</v>
      </c>
      <c r="T294" s="1">
        <v>2102</v>
      </c>
      <c r="U294" s="1" t="s">
        <v>326</v>
      </c>
      <c r="V294" s="1">
        <v>3</v>
      </c>
      <c r="W294" s="1">
        <v>166</v>
      </c>
    </row>
    <row r="295" spans="18:23" x14ac:dyDescent="0.3">
      <c r="R295" s="1" t="s">
        <v>323</v>
      </c>
      <c r="S295" s="1" t="s">
        <v>17</v>
      </c>
      <c r="T295" s="1">
        <v>1965</v>
      </c>
      <c r="U295" s="1" t="s">
        <v>327</v>
      </c>
      <c r="V295" s="1">
        <v>3</v>
      </c>
      <c r="W295" s="1">
        <v>150</v>
      </c>
    </row>
    <row r="296" spans="18:23" x14ac:dyDescent="0.3">
      <c r="R296" s="1" t="s">
        <v>323</v>
      </c>
      <c r="S296" s="1" t="s">
        <v>173</v>
      </c>
      <c r="T296" s="1">
        <v>1330</v>
      </c>
      <c r="U296" s="1" t="s">
        <v>328</v>
      </c>
      <c r="V296" s="1">
        <v>3</v>
      </c>
      <c r="W296" s="1">
        <v>134</v>
      </c>
    </row>
    <row r="297" spans="18:23" x14ac:dyDescent="0.3">
      <c r="R297" s="1" t="s">
        <v>323</v>
      </c>
      <c r="S297" s="1" t="s">
        <v>17</v>
      </c>
      <c r="T297" s="1">
        <v>1911</v>
      </c>
      <c r="U297" s="1" t="s">
        <v>329</v>
      </c>
      <c r="V297" s="1">
        <v>3</v>
      </c>
      <c r="W297" s="1">
        <v>150</v>
      </c>
    </row>
    <row r="298" spans="18:23" x14ac:dyDescent="0.3">
      <c r="R298" s="1" t="s">
        <v>323</v>
      </c>
      <c r="S298" s="1" t="s">
        <v>173</v>
      </c>
      <c r="T298" s="1">
        <v>1286</v>
      </c>
      <c r="U298" s="1" t="s">
        <v>330</v>
      </c>
      <c r="V298" s="1">
        <v>3</v>
      </c>
      <c r="W298" s="1">
        <v>134</v>
      </c>
    </row>
    <row r="299" spans="18:23" x14ac:dyDescent="0.3">
      <c r="R299" s="1" t="s">
        <v>323</v>
      </c>
      <c r="S299" s="1" t="s">
        <v>17</v>
      </c>
      <c r="T299" s="1">
        <v>1602</v>
      </c>
      <c r="U299" s="1" t="s">
        <v>331</v>
      </c>
      <c r="V299" s="1">
        <v>3</v>
      </c>
      <c r="W299" s="1">
        <v>150</v>
      </c>
    </row>
    <row r="300" spans="18:23" x14ac:dyDescent="0.3">
      <c r="R300" s="1" t="s">
        <v>323</v>
      </c>
      <c r="S300" s="1" t="s">
        <v>17</v>
      </c>
      <c r="T300" s="1">
        <v>1860</v>
      </c>
      <c r="U300" s="1" t="s">
        <v>332</v>
      </c>
      <c r="V300" s="1">
        <v>3</v>
      </c>
      <c r="W300" s="1">
        <v>150</v>
      </c>
    </row>
    <row r="301" spans="18:23" x14ac:dyDescent="0.3">
      <c r="R301" s="1" t="s">
        <v>323</v>
      </c>
      <c r="S301" s="1" t="s">
        <v>13</v>
      </c>
      <c r="T301" s="1">
        <v>2123</v>
      </c>
      <c r="U301" s="1" t="s">
        <v>333</v>
      </c>
      <c r="V301" s="1">
        <v>3</v>
      </c>
      <c r="W301" s="1">
        <v>166</v>
      </c>
    </row>
    <row r="302" spans="18:23" x14ac:dyDescent="0.3">
      <c r="R302" s="1" t="s">
        <v>323</v>
      </c>
      <c r="S302" s="1" t="s">
        <v>13</v>
      </c>
      <c r="T302" s="1">
        <v>2127</v>
      </c>
      <c r="U302" s="1" t="s">
        <v>334</v>
      </c>
      <c r="V302" s="1">
        <v>3</v>
      </c>
      <c r="W302" s="1">
        <v>166</v>
      </c>
    </row>
    <row r="303" spans="18:23" x14ac:dyDescent="0.3">
      <c r="R303" s="1" t="s">
        <v>323</v>
      </c>
      <c r="S303" s="1" t="s">
        <v>17</v>
      </c>
      <c r="T303" s="1">
        <v>1469</v>
      </c>
      <c r="U303" s="1" t="s">
        <v>335</v>
      </c>
      <c r="V303" s="1">
        <v>3</v>
      </c>
      <c r="W303" s="1">
        <v>150</v>
      </c>
    </row>
    <row r="304" spans="18:23" x14ac:dyDescent="0.3">
      <c r="R304" s="1" t="s">
        <v>323</v>
      </c>
      <c r="S304" s="1" t="s">
        <v>17</v>
      </c>
      <c r="T304" s="47" t="s">
        <v>336</v>
      </c>
      <c r="U304" s="1" t="s">
        <v>337</v>
      </c>
      <c r="V304" s="1">
        <v>3</v>
      </c>
      <c r="W304" s="1">
        <v>150</v>
      </c>
    </row>
    <row r="305" spans="18:23" x14ac:dyDescent="0.3">
      <c r="R305" s="1" t="s">
        <v>323</v>
      </c>
      <c r="S305" s="1" t="s">
        <v>17</v>
      </c>
      <c r="T305" s="1">
        <v>1942</v>
      </c>
      <c r="U305" s="1" t="s">
        <v>338</v>
      </c>
      <c r="V305" s="1">
        <v>3</v>
      </c>
      <c r="W305" s="1">
        <v>150</v>
      </c>
    </row>
    <row r="306" spans="18:23" x14ac:dyDescent="0.3">
      <c r="R306" s="1" t="s">
        <v>323</v>
      </c>
      <c r="S306" s="1" t="s">
        <v>13</v>
      </c>
      <c r="T306" s="1">
        <v>2138</v>
      </c>
      <c r="U306" s="1" t="s">
        <v>339</v>
      </c>
      <c r="V306" s="1">
        <v>3</v>
      </c>
      <c r="W306" s="1">
        <v>166</v>
      </c>
    </row>
    <row r="307" spans="18:23" x14ac:dyDescent="0.3">
      <c r="R307" s="1" t="s">
        <v>323</v>
      </c>
      <c r="S307" s="1" t="s">
        <v>13</v>
      </c>
      <c r="T307" s="1">
        <v>2374</v>
      </c>
      <c r="U307" s="1" t="s">
        <v>340</v>
      </c>
      <c r="V307" s="1">
        <v>3</v>
      </c>
      <c r="W307" s="1">
        <v>166</v>
      </c>
    </row>
    <row r="308" spans="18:23" x14ac:dyDescent="0.3">
      <c r="R308" s="1" t="s">
        <v>323</v>
      </c>
      <c r="S308" s="1" t="s">
        <v>17</v>
      </c>
      <c r="T308" s="1">
        <v>1855</v>
      </c>
      <c r="U308" s="1" t="s">
        <v>341</v>
      </c>
      <c r="V308" s="1">
        <v>3</v>
      </c>
      <c r="W308" s="1">
        <v>150</v>
      </c>
    </row>
    <row r="309" spans="18:23" x14ac:dyDescent="0.3">
      <c r="R309" s="1" t="s">
        <v>323</v>
      </c>
      <c r="S309" s="1" t="s">
        <v>17</v>
      </c>
      <c r="T309" s="1">
        <v>1778</v>
      </c>
      <c r="U309" s="1" t="s">
        <v>342</v>
      </c>
      <c r="V309" s="1">
        <v>3</v>
      </c>
      <c r="W309" s="1">
        <v>150</v>
      </c>
    </row>
    <row r="310" spans="18:23" x14ac:dyDescent="0.3">
      <c r="R310" s="1" t="s">
        <v>323</v>
      </c>
      <c r="S310" s="1" t="s">
        <v>173</v>
      </c>
      <c r="T310" s="1">
        <v>1164</v>
      </c>
      <c r="U310" s="1" t="s">
        <v>343</v>
      </c>
      <c r="V310" s="1">
        <v>3</v>
      </c>
      <c r="W310" s="1">
        <v>134</v>
      </c>
    </row>
    <row r="311" spans="18:23" x14ac:dyDescent="0.3">
      <c r="R311" s="1" t="s">
        <v>323</v>
      </c>
      <c r="S311" s="1" t="s">
        <v>17</v>
      </c>
      <c r="T311" s="1">
        <v>2080</v>
      </c>
      <c r="U311" s="1" t="s">
        <v>344</v>
      </c>
      <c r="V311" s="1">
        <v>3</v>
      </c>
      <c r="W311" s="1">
        <v>150</v>
      </c>
    </row>
    <row r="312" spans="18:23" x14ac:dyDescent="0.3">
      <c r="R312" s="1" t="s">
        <v>323</v>
      </c>
      <c r="S312" s="1" t="s">
        <v>17</v>
      </c>
      <c r="T312" s="1">
        <v>1698</v>
      </c>
      <c r="U312" s="1" t="s">
        <v>345</v>
      </c>
      <c r="V312" s="1">
        <v>3</v>
      </c>
      <c r="W312" s="1">
        <v>150</v>
      </c>
    </row>
    <row r="313" spans="18:23" x14ac:dyDescent="0.3">
      <c r="R313" s="1" t="s">
        <v>323</v>
      </c>
      <c r="S313" s="1" t="s">
        <v>17</v>
      </c>
      <c r="T313" s="1">
        <v>1831</v>
      </c>
      <c r="U313" s="1" t="s">
        <v>346</v>
      </c>
      <c r="V313" s="1">
        <v>3</v>
      </c>
      <c r="W313" s="1">
        <v>150</v>
      </c>
    </row>
    <row r="314" spans="18:23" x14ac:dyDescent="0.3">
      <c r="R314" s="1" t="s">
        <v>323</v>
      </c>
      <c r="S314" s="1" t="s">
        <v>17</v>
      </c>
      <c r="T314" s="1">
        <v>1585</v>
      </c>
      <c r="U314" s="1" t="s">
        <v>347</v>
      </c>
      <c r="V314" s="1">
        <v>3</v>
      </c>
      <c r="W314" s="1">
        <v>150</v>
      </c>
    </row>
    <row r="315" spans="18:23" x14ac:dyDescent="0.3">
      <c r="R315" s="1" t="s">
        <v>323</v>
      </c>
      <c r="S315" s="1" t="s">
        <v>17</v>
      </c>
      <c r="T315" s="1">
        <v>1775</v>
      </c>
      <c r="U315" s="1" t="s">
        <v>348</v>
      </c>
      <c r="V315" s="1">
        <v>3</v>
      </c>
      <c r="W315" s="1">
        <v>150</v>
      </c>
    </row>
    <row r="316" spans="18:23" x14ac:dyDescent="0.3">
      <c r="R316" s="1" t="s">
        <v>323</v>
      </c>
      <c r="S316" s="1" t="s">
        <v>173</v>
      </c>
      <c r="T316" s="1">
        <v>1324</v>
      </c>
      <c r="U316" s="1" t="s">
        <v>349</v>
      </c>
      <c r="V316" s="1">
        <v>3</v>
      </c>
      <c r="W316" s="1">
        <v>134</v>
      </c>
    </row>
    <row r="317" spans="18:23" x14ac:dyDescent="0.3">
      <c r="R317" s="1" t="s">
        <v>323</v>
      </c>
      <c r="S317" s="1" t="s">
        <v>17</v>
      </c>
      <c r="T317" s="1">
        <v>1527</v>
      </c>
      <c r="U317" s="1" t="s">
        <v>350</v>
      </c>
      <c r="V317" s="1">
        <v>3</v>
      </c>
      <c r="W317" s="1">
        <v>150</v>
      </c>
    </row>
    <row r="318" spans="18:23" x14ac:dyDescent="0.3">
      <c r="R318" s="1" t="s">
        <v>323</v>
      </c>
      <c r="S318" s="1" t="s">
        <v>17</v>
      </c>
      <c r="T318" s="1">
        <v>1425</v>
      </c>
      <c r="U318" s="1" t="s">
        <v>351</v>
      </c>
      <c r="V318" s="1">
        <v>3</v>
      </c>
      <c r="W318" s="1">
        <v>150</v>
      </c>
    </row>
    <row r="319" spans="18:23" x14ac:dyDescent="0.3">
      <c r="R319" s="1" t="s">
        <v>323</v>
      </c>
      <c r="S319" s="1" t="s">
        <v>13</v>
      </c>
      <c r="T319" s="1">
        <v>2103</v>
      </c>
      <c r="U319" s="1" t="s">
        <v>352</v>
      </c>
      <c r="V319" s="1">
        <v>3</v>
      </c>
      <c r="W319" s="1">
        <v>166</v>
      </c>
    </row>
    <row r="320" spans="18:23" x14ac:dyDescent="0.3">
      <c r="R320" s="1" t="s">
        <v>323</v>
      </c>
      <c r="S320" s="1" t="s">
        <v>13</v>
      </c>
      <c r="T320" s="1">
        <v>2266</v>
      </c>
      <c r="U320" s="1" t="s">
        <v>353</v>
      </c>
      <c r="V320" s="1">
        <v>3</v>
      </c>
      <c r="W320" s="1">
        <v>166</v>
      </c>
    </row>
    <row r="321" spans="18:23" x14ac:dyDescent="0.3">
      <c r="R321" s="1" t="s">
        <v>323</v>
      </c>
      <c r="S321" s="1" t="s">
        <v>17</v>
      </c>
      <c r="T321" s="1">
        <v>1717</v>
      </c>
      <c r="U321" s="1" t="s">
        <v>354</v>
      </c>
      <c r="V321" s="1">
        <v>3</v>
      </c>
      <c r="W321" s="1">
        <v>150</v>
      </c>
    </row>
    <row r="322" spans="18:23" x14ac:dyDescent="0.3">
      <c r="R322" s="1" t="s">
        <v>323</v>
      </c>
      <c r="S322" s="1" t="s">
        <v>17</v>
      </c>
      <c r="T322" s="1">
        <v>1811</v>
      </c>
      <c r="U322" s="1" t="s">
        <v>355</v>
      </c>
      <c r="V322" s="1">
        <v>3</v>
      </c>
      <c r="W322" s="1">
        <v>150</v>
      </c>
    </row>
    <row r="323" spans="18:23" x14ac:dyDescent="0.3">
      <c r="R323" s="1" t="s">
        <v>323</v>
      </c>
      <c r="S323" s="1" t="s">
        <v>17</v>
      </c>
      <c r="T323" s="1">
        <v>1904</v>
      </c>
      <c r="U323" s="1" t="s">
        <v>356</v>
      </c>
      <c r="V323" s="1">
        <v>3</v>
      </c>
      <c r="W323" s="1">
        <v>150</v>
      </c>
    </row>
    <row r="324" spans="18:23" x14ac:dyDescent="0.3">
      <c r="R324" s="1" t="s">
        <v>323</v>
      </c>
      <c r="S324" s="1" t="s">
        <v>17</v>
      </c>
      <c r="T324" s="1">
        <v>1913</v>
      </c>
      <c r="U324" s="1" t="s">
        <v>357</v>
      </c>
      <c r="V324" s="1">
        <v>3</v>
      </c>
      <c r="W324" s="1">
        <v>150</v>
      </c>
    </row>
    <row r="325" spans="18:23" x14ac:dyDescent="0.3">
      <c r="R325" s="1" t="s">
        <v>323</v>
      </c>
      <c r="S325" s="1" t="s">
        <v>93</v>
      </c>
      <c r="T325" s="1">
        <v>3088</v>
      </c>
      <c r="U325" s="1" t="s">
        <v>358</v>
      </c>
      <c r="V325" s="1">
        <v>3</v>
      </c>
      <c r="W325" s="1">
        <v>182</v>
      </c>
    </row>
    <row r="326" spans="18:23" x14ac:dyDescent="0.3">
      <c r="R326" s="1" t="s">
        <v>323</v>
      </c>
      <c r="S326" s="1" t="s">
        <v>13</v>
      </c>
      <c r="T326" s="1">
        <v>2496</v>
      </c>
      <c r="U326" s="1" t="s">
        <v>359</v>
      </c>
      <c r="V326" s="1">
        <v>3</v>
      </c>
      <c r="W326" s="1">
        <v>166</v>
      </c>
    </row>
    <row r="327" spans="18:23" x14ac:dyDescent="0.3">
      <c r="R327" s="1" t="s">
        <v>323</v>
      </c>
      <c r="S327" s="1" t="s">
        <v>17</v>
      </c>
      <c r="T327" s="1">
        <v>1523</v>
      </c>
      <c r="U327" s="1" t="s">
        <v>360</v>
      </c>
      <c r="V327" s="1">
        <v>3</v>
      </c>
      <c r="W327" s="1">
        <v>150</v>
      </c>
    </row>
    <row r="328" spans="18:23" x14ac:dyDescent="0.3">
      <c r="R328" s="1" t="s">
        <v>323</v>
      </c>
      <c r="S328" s="1" t="s">
        <v>17</v>
      </c>
      <c r="T328" s="1">
        <v>1759</v>
      </c>
      <c r="U328" s="1" t="s">
        <v>361</v>
      </c>
      <c r="V328" s="1">
        <v>3</v>
      </c>
      <c r="W328" s="1">
        <v>150</v>
      </c>
    </row>
    <row r="329" spans="18:23" x14ac:dyDescent="0.3">
      <c r="R329" s="1" t="s">
        <v>323</v>
      </c>
      <c r="S329" s="1" t="s">
        <v>13</v>
      </c>
      <c r="T329" s="1">
        <v>2196</v>
      </c>
      <c r="U329" s="1" t="s">
        <v>362</v>
      </c>
      <c r="V329" s="1">
        <v>3</v>
      </c>
      <c r="W329" s="1">
        <v>166</v>
      </c>
    </row>
    <row r="330" spans="18:23" x14ac:dyDescent="0.3">
      <c r="R330" s="1" t="s">
        <v>323</v>
      </c>
      <c r="S330" s="1" t="s">
        <v>13</v>
      </c>
      <c r="T330" s="1">
        <v>2533</v>
      </c>
      <c r="U330" s="1" t="s">
        <v>363</v>
      </c>
      <c r="V330" s="1">
        <v>3</v>
      </c>
      <c r="W330" s="1">
        <v>166</v>
      </c>
    </row>
    <row r="331" spans="18:23" x14ac:dyDescent="0.3">
      <c r="R331" s="1" t="s">
        <v>323</v>
      </c>
      <c r="S331" s="1" t="s">
        <v>13</v>
      </c>
      <c r="T331" s="1">
        <v>2131</v>
      </c>
      <c r="U331" s="1" t="s">
        <v>364</v>
      </c>
      <c r="V331" s="1">
        <v>3</v>
      </c>
      <c r="W331" s="1">
        <v>166</v>
      </c>
    </row>
    <row r="332" spans="18:23" x14ac:dyDescent="0.3">
      <c r="R332" s="1" t="s">
        <v>323</v>
      </c>
      <c r="S332" s="1" t="s">
        <v>17</v>
      </c>
      <c r="T332" s="1">
        <v>1822</v>
      </c>
      <c r="U332" s="1" t="s">
        <v>365</v>
      </c>
      <c r="V332" s="1">
        <v>3</v>
      </c>
      <c r="W332" s="1">
        <v>150</v>
      </c>
    </row>
    <row r="333" spans="18:23" x14ac:dyDescent="0.3">
      <c r="R333" s="1" t="s">
        <v>323</v>
      </c>
      <c r="S333" s="1" t="s">
        <v>13</v>
      </c>
      <c r="T333" s="1">
        <v>2272</v>
      </c>
      <c r="U333" s="1" t="s">
        <v>366</v>
      </c>
      <c r="V333" s="1">
        <v>3</v>
      </c>
      <c r="W333" s="1">
        <v>166</v>
      </c>
    </row>
    <row r="334" spans="18:23" x14ac:dyDescent="0.3">
      <c r="R334" s="1" t="s">
        <v>323</v>
      </c>
      <c r="S334" s="1" t="s">
        <v>17</v>
      </c>
      <c r="T334" s="1">
        <v>1916</v>
      </c>
      <c r="U334" s="1" t="s">
        <v>367</v>
      </c>
      <c r="V334" s="1">
        <v>3</v>
      </c>
      <c r="W334" s="1">
        <v>150</v>
      </c>
    </row>
    <row r="335" spans="18:23" x14ac:dyDescent="0.3">
      <c r="R335" s="1" t="s">
        <v>323</v>
      </c>
      <c r="S335" s="1" t="s">
        <v>17</v>
      </c>
      <c r="T335" s="1">
        <v>2028</v>
      </c>
      <c r="U335" s="1" t="s">
        <v>368</v>
      </c>
      <c r="V335" s="1">
        <v>3</v>
      </c>
      <c r="W335" s="1">
        <v>150</v>
      </c>
    </row>
    <row r="336" spans="18:23" x14ac:dyDescent="0.3">
      <c r="R336" s="1" t="s">
        <v>323</v>
      </c>
      <c r="S336" s="1" t="s">
        <v>17</v>
      </c>
      <c r="T336" s="1">
        <v>2044</v>
      </c>
      <c r="U336" s="1" t="s">
        <v>369</v>
      </c>
      <c r="V336" s="1">
        <v>3</v>
      </c>
      <c r="W336" s="1">
        <v>150</v>
      </c>
    </row>
    <row r="337" spans="18:23" x14ac:dyDescent="0.3">
      <c r="R337" s="1" t="s">
        <v>323</v>
      </c>
      <c r="S337" s="1" t="s">
        <v>17</v>
      </c>
      <c r="T337" s="1">
        <v>1984</v>
      </c>
      <c r="U337" s="1" t="s">
        <v>370</v>
      </c>
      <c r="V337" s="1">
        <v>3</v>
      </c>
      <c r="W337" s="1">
        <v>150</v>
      </c>
    </row>
    <row r="338" spans="18:23" x14ac:dyDescent="0.3">
      <c r="R338" s="1" t="s">
        <v>323</v>
      </c>
      <c r="S338" s="1" t="s">
        <v>17</v>
      </c>
      <c r="T338" s="1">
        <v>1878</v>
      </c>
      <c r="U338" s="1" t="s">
        <v>371</v>
      </c>
      <c r="V338" s="1">
        <v>3</v>
      </c>
      <c r="W338" s="1">
        <v>150</v>
      </c>
    </row>
    <row r="339" spans="18:23" x14ac:dyDescent="0.3">
      <c r="R339" s="1" t="s">
        <v>323</v>
      </c>
      <c r="S339" s="1" t="s">
        <v>13</v>
      </c>
      <c r="T339" s="1">
        <v>2133</v>
      </c>
      <c r="U339" s="1" t="s">
        <v>372</v>
      </c>
      <c r="V339" s="1">
        <v>3</v>
      </c>
      <c r="W339" s="1">
        <v>166</v>
      </c>
    </row>
    <row r="340" spans="18:23" x14ac:dyDescent="0.3">
      <c r="R340" s="1" t="s">
        <v>323</v>
      </c>
      <c r="S340" s="1" t="s">
        <v>13</v>
      </c>
      <c r="T340" s="1">
        <v>2346</v>
      </c>
      <c r="U340" s="1" t="s">
        <v>373</v>
      </c>
      <c r="V340" s="1">
        <v>3</v>
      </c>
      <c r="W340" s="1">
        <v>166</v>
      </c>
    </row>
    <row r="341" spans="18:23" x14ac:dyDescent="0.3">
      <c r="R341" s="1" t="s">
        <v>323</v>
      </c>
      <c r="S341" s="1" t="s">
        <v>13</v>
      </c>
      <c r="T341" s="1">
        <v>2407</v>
      </c>
      <c r="U341" s="1" t="s">
        <v>374</v>
      </c>
      <c r="V341" s="1">
        <v>3</v>
      </c>
      <c r="W341" s="1">
        <v>166</v>
      </c>
    </row>
    <row r="342" spans="18:23" x14ac:dyDescent="0.3">
      <c r="R342" s="1" t="s">
        <v>323</v>
      </c>
      <c r="S342" s="1" t="s">
        <v>17</v>
      </c>
      <c r="T342" s="1">
        <v>1478</v>
      </c>
      <c r="U342" s="1" t="s">
        <v>375</v>
      </c>
      <c r="V342" s="1">
        <v>3</v>
      </c>
      <c r="W342" s="1">
        <v>150</v>
      </c>
    </row>
    <row r="343" spans="18:23" x14ac:dyDescent="0.3">
      <c r="R343" s="1" t="s">
        <v>323</v>
      </c>
      <c r="S343" s="1" t="s">
        <v>173</v>
      </c>
      <c r="T343" s="1">
        <v>1284</v>
      </c>
      <c r="U343" s="1" t="s">
        <v>376</v>
      </c>
      <c r="V343" s="1">
        <v>3</v>
      </c>
      <c r="W343" s="1">
        <v>134</v>
      </c>
    </row>
    <row r="344" spans="18:23" x14ac:dyDescent="0.3">
      <c r="R344" s="1" t="s">
        <v>323</v>
      </c>
      <c r="S344" s="1" t="s">
        <v>13</v>
      </c>
      <c r="T344" s="1">
        <v>2330</v>
      </c>
      <c r="U344" s="1" t="s">
        <v>377</v>
      </c>
      <c r="V344" s="1">
        <v>3</v>
      </c>
      <c r="W344" s="1">
        <v>166</v>
      </c>
    </row>
    <row r="345" spans="18:23" x14ac:dyDescent="0.3">
      <c r="R345" s="1" t="s">
        <v>323</v>
      </c>
      <c r="S345" s="1" t="s">
        <v>173</v>
      </c>
      <c r="T345" s="1">
        <v>1211</v>
      </c>
      <c r="U345" s="1" t="s">
        <v>378</v>
      </c>
      <c r="V345" s="1">
        <v>3</v>
      </c>
      <c r="W345" s="1">
        <v>134</v>
      </c>
    </row>
    <row r="346" spans="18:23" x14ac:dyDescent="0.3">
      <c r="R346" s="1" t="s">
        <v>323</v>
      </c>
      <c r="S346" s="1" t="s">
        <v>13</v>
      </c>
      <c r="T346" s="1">
        <v>2158</v>
      </c>
      <c r="U346" s="1" t="s">
        <v>379</v>
      </c>
      <c r="V346" s="1">
        <v>3</v>
      </c>
      <c r="W346" s="1">
        <v>166</v>
      </c>
    </row>
    <row r="347" spans="18:23" x14ac:dyDescent="0.3">
      <c r="R347" s="1" t="s">
        <v>323</v>
      </c>
      <c r="S347" s="1" t="s">
        <v>173</v>
      </c>
      <c r="T347" s="1">
        <v>1200</v>
      </c>
      <c r="U347" s="1" t="s">
        <v>380</v>
      </c>
      <c r="V347" s="1">
        <v>3</v>
      </c>
      <c r="W347" s="1">
        <v>134</v>
      </c>
    </row>
    <row r="348" spans="18:23" x14ac:dyDescent="0.3">
      <c r="R348" s="1" t="s">
        <v>323</v>
      </c>
      <c r="S348" s="1" t="s">
        <v>17</v>
      </c>
      <c r="T348" s="1">
        <v>1859</v>
      </c>
      <c r="U348" s="1" t="s">
        <v>381</v>
      </c>
      <c r="V348" s="1">
        <v>3</v>
      </c>
      <c r="W348" s="1">
        <v>150</v>
      </c>
    </row>
    <row r="349" spans="18:23" x14ac:dyDescent="0.3">
      <c r="R349" s="1" t="s">
        <v>323</v>
      </c>
      <c r="S349" s="1" t="s">
        <v>13</v>
      </c>
      <c r="T349" s="1">
        <v>2150</v>
      </c>
      <c r="U349" s="1" t="s">
        <v>382</v>
      </c>
      <c r="V349" s="1">
        <v>3</v>
      </c>
      <c r="W349" s="1">
        <v>166</v>
      </c>
    </row>
    <row r="350" spans="18:23" x14ac:dyDescent="0.3">
      <c r="R350" s="1" t="s">
        <v>323</v>
      </c>
      <c r="S350" s="1" t="s">
        <v>13</v>
      </c>
      <c r="T350" s="1">
        <v>2107</v>
      </c>
      <c r="U350" s="1" t="s">
        <v>383</v>
      </c>
      <c r="V350" s="1">
        <v>3</v>
      </c>
      <c r="W350" s="1">
        <v>166</v>
      </c>
    </row>
    <row r="351" spans="18:23" x14ac:dyDescent="0.3">
      <c r="R351" s="1" t="s">
        <v>323</v>
      </c>
      <c r="S351" s="1" t="s">
        <v>17</v>
      </c>
      <c r="T351" s="1">
        <v>1589</v>
      </c>
      <c r="U351" s="1" t="s">
        <v>384</v>
      </c>
      <c r="V351" s="1">
        <v>3</v>
      </c>
      <c r="W351" s="1">
        <v>150</v>
      </c>
    </row>
    <row r="352" spans="18:23" x14ac:dyDescent="0.3">
      <c r="R352" s="1" t="s">
        <v>323</v>
      </c>
      <c r="S352" s="1" t="s">
        <v>13</v>
      </c>
      <c r="T352" s="1">
        <v>2658</v>
      </c>
      <c r="U352" s="1" t="s">
        <v>385</v>
      </c>
      <c r="V352" s="1">
        <v>3</v>
      </c>
      <c r="W352" s="1">
        <v>166</v>
      </c>
    </row>
    <row r="353" spans="18:23" x14ac:dyDescent="0.3">
      <c r="R353" s="1" t="s">
        <v>323</v>
      </c>
      <c r="S353" s="1" t="s">
        <v>13</v>
      </c>
      <c r="T353" s="1">
        <v>2333</v>
      </c>
      <c r="U353" s="1" t="s">
        <v>386</v>
      </c>
      <c r="V353" s="1">
        <v>3</v>
      </c>
      <c r="W353" s="1">
        <v>166</v>
      </c>
    </row>
    <row r="354" spans="18:23" x14ac:dyDescent="0.3">
      <c r="R354" s="1" t="s">
        <v>323</v>
      </c>
      <c r="S354" s="1" t="s">
        <v>173</v>
      </c>
      <c r="T354" s="1">
        <v>1099</v>
      </c>
      <c r="U354" s="1" t="s">
        <v>387</v>
      </c>
      <c r="V354" s="1">
        <v>3</v>
      </c>
      <c r="W354" s="1">
        <v>134</v>
      </c>
    </row>
    <row r="355" spans="18:23" x14ac:dyDescent="0.3">
      <c r="R355" s="1" t="s">
        <v>323</v>
      </c>
      <c r="S355" s="1" t="s">
        <v>17</v>
      </c>
      <c r="T355" s="1">
        <v>1499</v>
      </c>
      <c r="U355" s="1" t="s">
        <v>388</v>
      </c>
      <c r="V355" s="1">
        <v>3</v>
      </c>
      <c r="W355" s="1">
        <v>150</v>
      </c>
    </row>
    <row r="356" spans="18:23" x14ac:dyDescent="0.3">
      <c r="R356" s="1" t="s">
        <v>323</v>
      </c>
      <c r="S356" s="1" t="s">
        <v>17</v>
      </c>
      <c r="T356" s="1">
        <v>1507</v>
      </c>
      <c r="U356" s="1" t="s">
        <v>389</v>
      </c>
      <c r="V356" s="1">
        <v>3</v>
      </c>
      <c r="W356" s="1">
        <v>150</v>
      </c>
    </row>
    <row r="357" spans="18:23" x14ac:dyDescent="0.3">
      <c r="R357" s="1" t="s">
        <v>323</v>
      </c>
      <c r="S357" s="1" t="s">
        <v>173</v>
      </c>
      <c r="T357" s="1">
        <v>1347</v>
      </c>
      <c r="U357" s="1" t="s">
        <v>390</v>
      </c>
      <c r="V357" s="1">
        <v>3</v>
      </c>
      <c r="W357" s="1">
        <v>134</v>
      </c>
    </row>
    <row r="358" spans="18:23" x14ac:dyDescent="0.3">
      <c r="R358" s="1" t="s">
        <v>323</v>
      </c>
      <c r="S358" s="1" t="s">
        <v>17</v>
      </c>
      <c r="T358" s="1">
        <v>1636</v>
      </c>
      <c r="U358" s="1" t="s">
        <v>391</v>
      </c>
      <c r="V358" s="1">
        <v>3</v>
      </c>
      <c r="W358" s="1">
        <v>150</v>
      </c>
    </row>
    <row r="359" spans="18:23" x14ac:dyDescent="0.3">
      <c r="R359" s="1" t="s">
        <v>323</v>
      </c>
      <c r="S359" s="1" t="s">
        <v>173</v>
      </c>
      <c r="T359" s="1">
        <v>1184</v>
      </c>
      <c r="U359" s="1" t="s">
        <v>392</v>
      </c>
      <c r="V359" s="1">
        <v>3</v>
      </c>
      <c r="W359" s="1">
        <v>134</v>
      </c>
    </row>
    <row r="360" spans="18:23" x14ac:dyDescent="0.3">
      <c r="R360" s="1" t="s">
        <v>323</v>
      </c>
      <c r="S360" s="1" t="s">
        <v>173</v>
      </c>
      <c r="T360" s="1">
        <v>1311</v>
      </c>
      <c r="U360" s="1" t="s">
        <v>393</v>
      </c>
      <c r="V360" s="1">
        <v>3</v>
      </c>
      <c r="W360" s="1">
        <v>134</v>
      </c>
    </row>
    <row r="361" spans="18:23" x14ac:dyDescent="0.3">
      <c r="R361" s="1" t="s">
        <v>323</v>
      </c>
      <c r="S361" s="1" t="s">
        <v>13</v>
      </c>
      <c r="T361" s="1">
        <v>2414</v>
      </c>
      <c r="U361" s="1" t="s">
        <v>394</v>
      </c>
      <c r="V361" s="1">
        <v>3</v>
      </c>
      <c r="W361" s="1">
        <v>166</v>
      </c>
    </row>
    <row r="362" spans="18:23" x14ac:dyDescent="0.3">
      <c r="R362" s="1" t="s">
        <v>323</v>
      </c>
      <c r="S362" s="1" t="s">
        <v>13</v>
      </c>
      <c r="T362" s="1">
        <v>2566</v>
      </c>
      <c r="U362" s="1" t="s">
        <v>395</v>
      </c>
      <c r="V362" s="1">
        <v>3</v>
      </c>
      <c r="W362" s="1">
        <v>166</v>
      </c>
    </row>
    <row r="363" spans="18:23" x14ac:dyDescent="0.3">
      <c r="R363" s="1" t="s">
        <v>323</v>
      </c>
      <c r="S363" s="1" t="s">
        <v>13</v>
      </c>
      <c r="T363" s="1">
        <v>2477</v>
      </c>
      <c r="U363" s="1" t="s">
        <v>396</v>
      </c>
      <c r="V363" s="1">
        <v>3</v>
      </c>
      <c r="W363" s="1">
        <v>166</v>
      </c>
    </row>
    <row r="364" spans="18:23" x14ac:dyDescent="0.3">
      <c r="R364" s="1" t="s">
        <v>323</v>
      </c>
      <c r="S364" s="1" t="s">
        <v>17</v>
      </c>
      <c r="T364" s="1">
        <v>1962</v>
      </c>
      <c r="U364" s="1" t="s">
        <v>397</v>
      </c>
      <c r="V364" s="1">
        <v>3</v>
      </c>
      <c r="W364" s="1">
        <v>150</v>
      </c>
    </row>
    <row r="365" spans="18:23" x14ac:dyDescent="0.3">
      <c r="R365" s="1" t="s">
        <v>323</v>
      </c>
      <c r="S365" s="1" t="s">
        <v>13</v>
      </c>
      <c r="T365" s="1">
        <v>2150</v>
      </c>
      <c r="U365" s="1" t="s">
        <v>398</v>
      </c>
      <c r="V365" s="1">
        <v>3</v>
      </c>
      <c r="W365" s="1">
        <v>166</v>
      </c>
    </row>
    <row r="366" spans="18:23" x14ac:dyDescent="0.3">
      <c r="R366" s="1" t="s">
        <v>323</v>
      </c>
      <c r="S366" s="1" t="s">
        <v>17</v>
      </c>
      <c r="T366" s="1">
        <v>1830</v>
      </c>
      <c r="U366" s="1" t="s">
        <v>399</v>
      </c>
      <c r="V366" s="1">
        <v>3</v>
      </c>
      <c r="W366" s="1">
        <v>150</v>
      </c>
    </row>
    <row r="367" spans="18:23" x14ac:dyDescent="0.3">
      <c r="R367" s="1" t="s">
        <v>323</v>
      </c>
      <c r="S367" s="1" t="s">
        <v>17</v>
      </c>
      <c r="T367" s="1">
        <v>1906</v>
      </c>
      <c r="U367" s="1" t="s">
        <v>400</v>
      </c>
      <c r="V367" s="1">
        <v>3</v>
      </c>
      <c r="W367" s="1">
        <v>150</v>
      </c>
    </row>
    <row r="368" spans="18:23" x14ac:dyDescent="0.3">
      <c r="R368" s="1" t="s">
        <v>323</v>
      </c>
      <c r="S368" s="1" t="s">
        <v>13</v>
      </c>
      <c r="T368" s="1">
        <v>2715</v>
      </c>
      <c r="U368" s="1" t="s">
        <v>401</v>
      </c>
      <c r="V368" s="1">
        <v>3</v>
      </c>
      <c r="W368" s="1">
        <v>1667</v>
      </c>
    </row>
    <row r="369" spans="18:23" x14ac:dyDescent="0.3">
      <c r="R369" s="1" t="s">
        <v>323</v>
      </c>
      <c r="S369" s="1" t="s">
        <v>13</v>
      </c>
      <c r="T369" s="1">
        <v>2595</v>
      </c>
      <c r="U369" s="1" t="s">
        <v>402</v>
      </c>
      <c r="V369" s="1">
        <v>3</v>
      </c>
      <c r="W369" s="1">
        <v>166</v>
      </c>
    </row>
    <row r="370" spans="18:23" x14ac:dyDescent="0.3">
      <c r="R370" s="1" t="s">
        <v>323</v>
      </c>
      <c r="S370" s="1" t="s">
        <v>17</v>
      </c>
      <c r="T370" s="1">
        <v>1981</v>
      </c>
      <c r="U370" s="1" t="s">
        <v>403</v>
      </c>
      <c r="V370" s="1">
        <v>3</v>
      </c>
      <c r="W370" s="1">
        <v>150</v>
      </c>
    </row>
    <row r="371" spans="18:23" x14ac:dyDescent="0.3">
      <c r="R371" s="1" t="s">
        <v>323</v>
      </c>
      <c r="S371" s="1" t="s">
        <v>13</v>
      </c>
      <c r="T371" s="1">
        <v>2604</v>
      </c>
      <c r="U371" s="1" t="s">
        <v>404</v>
      </c>
      <c r="V371" s="1">
        <v>3</v>
      </c>
      <c r="W371" s="1">
        <v>166</v>
      </c>
    </row>
    <row r="372" spans="18:23" x14ac:dyDescent="0.3">
      <c r="R372" s="1" t="s">
        <v>323</v>
      </c>
      <c r="S372" s="1" t="s">
        <v>13</v>
      </c>
      <c r="T372" s="1">
        <v>2527</v>
      </c>
      <c r="U372" s="1" t="s">
        <v>405</v>
      </c>
      <c r="V372" s="1">
        <v>3</v>
      </c>
      <c r="W372" s="1">
        <v>166</v>
      </c>
    </row>
    <row r="373" spans="18:23" x14ac:dyDescent="0.3">
      <c r="R373" s="1" t="s">
        <v>323</v>
      </c>
      <c r="S373" s="1" t="s">
        <v>17</v>
      </c>
      <c r="T373" s="1">
        <v>1786</v>
      </c>
      <c r="U373" s="1" t="s">
        <v>406</v>
      </c>
      <c r="V373" s="1">
        <v>3</v>
      </c>
      <c r="W373" s="1">
        <v>150</v>
      </c>
    </row>
    <row r="374" spans="18:23" x14ac:dyDescent="0.3">
      <c r="R374" s="1" t="s">
        <v>323</v>
      </c>
      <c r="S374" s="1" t="s">
        <v>17</v>
      </c>
      <c r="T374" s="1">
        <v>1713</v>
      </c>
      <c r="U374" s="1" t="s">
        <v>407</v>
      </c>
      <c r="V374" s="1">
        <v>3</v>
      </c>
      <c r="W374" s="1">
        <v>150</v>
      </c>
    </row>
    <row r="375" spans="18:23" x14ac:dyDescent="0.3">
      <c r="R375" s="1" t="s">
        <v>323</v>
      </c>
      <c r="S375" s="1" t="s">
        <v>13</v>
      </c>
      <c r="T375" s="1">
        <v>2272</v>
      </c>
      <c r="U375" s="1" t="s">
        <v>408</v>
      </c>
      <c r="V375" s="1">
        <v>3</v>
      </c>
      <c r="W375" s="1">
        <v>166</v>
      </c>
    </row>
    <row r="376" spans="18:23" x14ac:dyDescent="0.3">
      <c r="R376" s="1" t="s">
        <v>323</v>
      </c>
      <c r="S376" s="1" t="s">
        <v>17</v>
      </c>
      <c r="T376" s="1">
        <v>2014</v>
      </c>
      <c r="U376" s="1" t="s">
        <v>409</v>
      </c>
      <c r="V376" s="1">
        <v>3</v>
      </c>
      <c r="W376" s="1">
        <v>150</v>
      </c>
    </row>
    <row r="377" spans="18:23" x14ac:dyDescent="0.3">
      <c r="R377" s="1" t="s">
        <v>323</v>
      </c>
      <c r="S377" s="1" t="s">
        <v>13</v>
      </c>
      <c r="T377" s="1">
        <v>2148</v>
      </c>
      <c r="U377" s="1" t="s">
        <v>410</v>
      </c>
      <c r="V377" s="1">
        <v>3</v>
      </c>
      <c r="W377" s="1">
        <v>166</v>
      </c>
    </row>
    <row r="378" spans="18:23" x14ac:dyDescent="0.3">
      <c r="R378" s="1" t="s">
        <v>323</v>
      </c>
      <c r="S378" s="1" t="s">
        <v>13</v>
      </c>
      <c r="T378" s="1">
        <v>2418</v>
      </c>
      <c r="U378" s="1" t="s">
        <v>411</v>
      </c>
      <c r="V378" s="1">
        <v>3</v>
      </c>
      <c r="W378" s="1">
        <v>166</v>
      </c>
    </row>
    <row r="379" spans="18:23" x14ac:dyDescent="0.3">
      <c r="R379" s="1" t="s">
        <v>323</v>
      </c>
      <c r="S379" s="1" t="s">
        <v>13</v>
      </c>
      <c r="T379" s="1">
        <v>2107</v>
      </c>
      <c r="U379" s="1" t="s">
        <v>412</v>
      </c>
      <c r="V379" s="1">
        <v>3</v>
      </c>
      <c r="W379" s="1">
        <v>166</v>
      </c>
    </row>
    <row r="380" spans="18:23" x14ac:dyDescent="0.3">
      <c r="R380" s="1" t="s">
        <v>323</v>
      </c>
      <c r="S380" s="1" t="s">
        <v>17</v>
      </c>
      <c r="T380" s="1">
        <v>1726</v>
      </c>
      <c r="U380" s="1" t="s">
        <v>413</v>
      </c>
      <c r="V380" s="1">
        <v>3</v>
      </c>
      <c r="W380" s="1">
        <v>150</v>
      </c>
    </row>
    <row r="381" spans="18:23" x14ac:dyDescent="0.3">
      <c r="R381" s="1" t="s">
        <v>323</v>
      </c>
      <c r="S381" s="1" t="s">
        <v>17</v>
      </c>
      <c r="T381" s="1">
        <v>1517</v>
      </c>
      <c r="U381" s="1" t="s">
        <v>414</v>
      </c>
      <c r="V381" s="1">
        <v>3</v>
      </c>
      <c r="W381" s="1">
        <v>150</v>
      </c>
    </row>
    <row r="382" spans="18:23" x14ac:dyDescent="0.3">
      <c r="R382" s="1" t="s">
        <v>323</v>
      </c>
      <c r="S382" s="1" t="s">
        <v>13</v>
      </c>
      <c r="T382" s="1">
        <v>2661</v>
      </c>
      <c r="U382" s="1" t="s">
        <v>415</v>
      </c>
      <c r="V382" s="1">
        <v>3</v>
      </c>
      <c r="W382" s="1">
        <v>166</v>
      </c>
    </row>
  </sheetData>
  <mergeCells count="13">
    <mergeCell ref="G23:K23"/>
    <mergeCell ref="B13:D14"/>
    <mergeCell ref="C15:D15"/>
    <mergeCell ref="C16:D16"/>
    <mergeCell ref="C17:D17"/>
    <mergeCell ref="C18:D18"/>
    <mergeCell ref="C19:D19"/>
    <mergeCell ref="C11:D11"/>
    <mergeCell ref="C6:D6"/>
    <mergeCell ref="C7:D7"/>
    <mergeCell ref="C8:D8"/>
    <mergeCell ref="C9:D9"/>
    <mergeCell ref="C10:D10"/>
  </mergeCells>
  <dataValidations count="2">
    <dataValidation type="list" allowBlank="1" showInputMessage="1" showErrorMessage="1" sqref="C11:D11">
      <formula1>$F$6:$F$10</formula1>
    </dataValidation>
    <dataValidation type="list" allowBlank="1" showInputMessage="1" showErrorMessage="1" sqref="C15:D15">
      <formula1>$N$6:$N$9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48"/>
  <sheetViews>
    <sheetView workbookViewId="0">
      <selection activeCell="G11" sqref="G11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7.140625" style="1" customWidth="1"/>
    <col min="9" max="9" width="16.140625" style="1" customWidth="1"/>
    <col min="10" max="10" width="15.7109375" style="1" customWidth="1"/>
    <col min="11" max="11" width="12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37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7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2:37" x14ac:dyDescent="0.3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7" x14ac:dyDescent="0.3">
      <c r="B4" s="4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ht="19.5" thickBot="1" x14ac:dyDescent="0.35">
      <c r="E5" s="3"/>
      <c r="F5" s="3"/>
      <c r="G5" s="3"/>
      <c r="H5" s="3" t="s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19.5" thickBot="1" x14ac:dyDescent="0.35">
      <c r="B6" s="5" t="s">
        <v>3</v>
      </c>
      <c r="C6" s="82" t="s">
        <v>580</v>
      </c>
      <c r="D6" s="83"/>
      <c r="E6" s="3">
        <v>0.11</v>
      </c>
      <c r="F6" s="3" t="s">
        <v>5</v>
      </c>
      <c r="G6" s="3">
        <v>0.26400000000000001</v>
      </c>
      <c r="H6" s="3">
        <v>3</v>
      </c>
      <c r="I6" s="3"/>
      <c r="J6" s="3"/>
      <c r="K6" s="3" t="s">
        <v>417</v>
      </c>
      <c r="L6" s="3"/>
      <c r="M6" s="3"/>
      <c r="N6" s="3"/>
      <c r="O6" s="3"/>
      <c r="P6" s="3" t="s">
        <v>418</v>
      </c>
      <c r="Q6" s="3"/>
      <c r="R6" s="49" t="s">
        <v>6</v>
      </c>
      <c r="S6" s="49" t="s">
        <v>7</v>
      </c>
      <c r="T6" s="49" t="s">
        <v>8</v>
      </c>
      <c r="U6" s="49" t="s">
        <v>3</v>
      </c>
      <c r="V6" s="49" t="s">
        <v>9</v>
      </c>
      <c r="W6" s="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ht="20.25" thickTop="1" thickBot="1" x14ac:dyDescent="0.35">
      <c r="B7" s="7" t="s">
        <v>10</v>
      </c>
      <c r="C7" s="84" t="str">
        <f ca="1">OFFSET(R6,MATCH(C6,U7:U385,0),0)</f>
        <v>LT</v>
      </c>
      <c r="D7" s="85"/>
      <c r="E7" s="3">
        <v>6.2600000000000003E-2</v>
      </c>
      <c r="F7" s="3" t="s">
        <v>11</v>
      </c>
      <c r="G7" s="3">
        <v>0.20300000000000001</v>
      </c>
      <c r="H7" s="3">
        <v>3.5</v>
      </c>
      <c r="I7" s="3"/>
      <c r="J7" s="3"/>
      <c r="K7" s="3" t="s">
        <v>419</v>
      </c>
      <c r="L7" s="3"/>
      <c r="M7" s="3"/>
      <c r="N7" s="3"/>
      <c r="O7" s="3"/>
      <c r="P7" s="3" t="s">
        <v>420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ht="20.25" thickTop="1" thickBot="1" x14ac:dyDescent="0.35">
      <c r="B8" s="7" t="s">
        <v>15</v>
      </c>
      <c r="C8" s="84" t="str">
        <f ca="1">OFFSET(S6,MATCH(C6,U7:U385,0),0)</f>
        <v>C</v>
      </c>
      <c r="D8" s="85"/>
      <c r="E8" s="3">
        <v>0.1148</v>
      </c>
      <c r="F8" s="3" t="s">
        <v>16</v>
      </c>
      <c r="G8" s="3">
        <v>0.23400000000000001</v>
      </c>
      <c r="H8" s="3">
        <v>4</v>
      </c>
      <c r="I8" s="3"/>
      <c r="J8" s="3"/>
      <c r="K8" s="3" t="s">
        <v>421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2:37" ht="20.25" thickTop="1" thickBot="1" x14ac:dyDescent="0.35">
      <c r="B9" s="7" t="s">
        <v>19</v>
      </c>
      <c r="C9" s="84">
        <f ca="1">OFFSET(T6,MATCH(C6,U7:U385,0),0)</f>
        <v>1220</v>
      </c>
      <c r="D9" s="85"/>
      <c r="E9" s="3">
        <v>5.74E-2</v>
      </c>
      <c r="F9" s="3" t="s">
        <v>20</v>
      </c>
      <c r="G9" s="3">
        <v>0</v>
      </c>
      <c r="H9" s="3">
        <v>4.5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2:37" ht="20.25" thickTop="1" thickBot="1" x14ac:dyDescent="0.35">
      <c r="B10" s="8" t="s">
        <v>422</v>
      </c>
      <c r="C10" s="105" t="s">
        <v>23</v>
      </c>
      <c r="D10" s="106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2:37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ht="18.75" customHeight="1" x14ac:dyDescent="0.3">
      <c r="B12" s="99" t="s">
        <v>582</v>
      </c>
      <c r="C12" s="100"/>
      <c r="D12" s="101"/>
      <c r="E12" s="3"/>
      <c r="F12" s="3"/>
      <c r="G12" s="3"/>
      <c r="H12" s="3"/>
      <c r="I12" s="3"/>
      <c r="J12" s="3" t="s">
        <v>35</v>
      </c>
      <c r="K12" s="3">
        <f ca="1">C18*K13/1000</f>
        <v>1.8054595000000002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7" x14ac:dyDescent="0.3">
      <c r="B13" s="112"/>
      <c r="C13" s="113"/>
      <c r="D13" s="114"/>
      <c r="E13" s="3"/>
      <c r="F13" s="3"/>
      <c r="G13" s="3"/>
      <c r="H13" s="3"/>
      <c r="I13" s="3"/>
      <c r="J13" s="3" t="s">
        <v>37</v>
      </c>
      <c r="K13" s="3">
        <f ca="1">OFFSET(G5,MATCH(C10,F6:F10,0),0)</f>
        <v>0.32678000000000001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2:37" ht="19.5" thickBot="1" x14ac:dyDescent="0.35">
      <c r="B14" s="115"/>
      <c r="C14" s="116"/>
      <c r="D14" s="11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2:37" ht="19.5" thickBot="1" x14ac:dyDescent="0.35">
      <c r="B15" s="10" t="s">
        <v>423</v>
      </c>
      <c r="C15" s="71" t="s">
        <v>418</v>
      </c>
      <c r="D15" s="73"/>
      <c r="E15" s="3" t="s">
        <v>424</v>
      </c>
      <c r="F15" s="3">
        <f ca="1">IF(C15=P6,F16,F19)</f>
        <v>11.05</v>
      </c>
      <c r="G15" s="3"/>
      <c r="H15" s="3"/>
      <c r="I15" s="3"/>
      <c r="J15" s="3"/>
      <c r="K15" s="3"/>
      <c r="L15" s="3"/>
      <c r="M15" s="3" t="s">
        <v>583</v>
      </c>
      <c r="N15" s="3" t="s">
        <v>584</v>
      </c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  <c r="W15" s="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2:37" ht="19.5" thickBot="1" x14ac:dyDescent="0.35">
      <c r="B16" s="10" t="s">
        <v>425</v>
      </c>
      <c r="C16" s="13">
        <v>500</v>
      </c>
      <c r="D16" s="14"/>
      <c r="E16" s="9" t="s">
        <v>418</v>
      </c>
      <c r="F16" s="3">
        <f ca="1">IF(C17&lt;H9,F17,M16)</f>
        <v>11.05</v>
      </c>
      <c r="G16" s="3"/>
      <c r="H16" s="3"/>
      <c r="I16" s="3"/>
      <c r="J16" s="3"/>
      <c r="K16" s="3"/>
      <c r="L16" s="3" t="s">
        <v>585</v>
      </c>
      <c r="M16" s="3">
        <f ca="1">IF(C9&gt;3000,K40,M17)</f>
        <v>11.05</v>
      </c>
      <c r="N16" s="3">
        <f ca="1">IF(C9&gt;3000,K41,N17)</f>
        <v>22.94</v>
      </c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:37" ht="19.5" thickBot="1" x14ac:dyDescent="0.35">
      <c r="B17" s="12" t="s">
        <v>40</v>
      </c>
      <c r="C17" s="13">
        <v>4.5</v>
      </c>
      <c r="D17" s="14"/>
      <c r="E17" s="9" t="s">
        <v>418</v>
      </c>
      <c r="F17" s="3">
        <f ca="1">IF(C17&lt;H8,F18,M19)</f>
        <v>9.9</v>
      </c>
      <c r="G17" s="3"/>
      <c r="H17" s="3"/>
      <c r="I17" s="3"/>
      <c r="J17" s="3"/>
      <c r="K17" s="3"/>
      <c r="L17" s="3"/>
      <c r="M17" s="3">
        <f ca="1">IF(C9&gt;2100,J40,M18)</f>
        <v>11.05</v>
      </c>
      <c r="N17" s="3">
        <f ca="1">IF(C9&gt;2100,J41,N18)</f>
        <v>22.94</v>
      </c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  <c r="W17" s="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:37" ht="19.5" thickBot="1" x14ac:dyDescent="0.35">
      <c r="B18" s="10" t="s">
        <v>42</v>
      </c>
      <c r="C18" s="23">
        <f ca="1">F22</f>
        <v>5525</v>
      </c>
      <c r="D18" s="14"/>
      <c r="E18" s="9" t="s">
        <v>418</v>
      </c>
      <c r="F18" s="3">
        <f ca="1">IF(C17&lt;H7,M22,M25)</f>
        <v>0</v>
      </c>
      <c r="G18" s="3"/>
      <c r="H18" s="3"/>
      <c r="I18" s="3"/>
      <c r="J18" s="3"/>
      <c r="K18" s="3"/>
      <c r="L18" s="3"/>
      <c r="M18" s="3">
        <f ca="1">IF(C9&gt;1400,I40,H40)</f>
        <v>11.05</v>
      </c>
      <c r="N18" s="3">
        <f ca="1">IF(C9&gt;1400,I41,H41)</f>
        <v>22.94</v>
      </c>
      <c r="O18" s="3"/>
      <c r="P18" s="3"/>
      <c r="Q18" s="3"/>
      <c r="R18" s="3" t="s">
        <v>12</v>
      </c>
      <c r="S18" s="3" t="s">
        <v>13</v>
      </c>
      <c r="T18" s="3">
        <v>2309</v>
      </c>
      <c r="U18" s="3" t="s">
        <v>38</v>
      </c>
      <c r="V18" s="3">
        <v>2</v>
      </c>
      <c r="W18" s="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:37" ht="19.5" thickBot="1" x14ac:dyDescent="0.35">
      <c r="B19" s="10" t="s">
        <v>44</v>
      </c>
      <c r="C19" s="17">
        <f ca="1">C18/E23</f>
        <v>1.0327102803738317</v>
      </c>
      <c r="D19" s="14"/>
      <c r="E19" s="9" t="s">
        <v>426</v>
      </c>
      <c r="F19" s="3">
        <f ca="1">IF(C17&lt;H9,F20,N16)</f>
        <v>22.94</v>
      </c>
      <c r="G19" s="3"/>
      <c r="H19" s="3"/>
      <c r="I19" s="3"/>
      <c r="J19" s="3"/>
      <c r="K19" s="3"/>
      <c r="L19" s="3" t="s">
        <v>586</v>
      </c>
      <c r="M19" s="3">
        <f ca="1">IF(C9&gt;3000,K36,M20)</f>
        <v>9.9</v>
      </c>
      <c r="N19" s="3">
        <f ca="1">IF(C9&gt;3000,K37,N20)</f>
        <v>20.64</v>
      </c>
      <c r="O19" s="3"/>
      <c r="P19" s="3"/>
      <c r="Q19" s="3"/>
      <c r="R19" s="3" t="s">
        <v>12</v>
      </c>
      <c r="S19" s="3" t="s">
        <v>17</v>
      </c>
      <c r="T19" s="3">
        <v>1828</v>
      </c>
      <c r="U19" s="3" t="s">
        <v>39</v>
      </c>
      <c r="V19" s="3">
        <v>2</v>
      </c>
      <c r="W19" s="3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37" ht="19.5" thickBot="1" x14ac:dyDescent="0.35">
      <c r="B20" s="10" t="s">
        <v>427</v>
      </c>
      <c r="C20" s="16">
        <f ca="1">OFFSET(E5,MATCH(C10,F6:F10,0),0)*C18</f>
        <v>994.5</v>
      </c>
      <c r="D20" s="14"/>
      <c r="E20" s="9" t="s">
        <v>426</v>
      </c>
      <c r="F20" s="3">
        <f ca="1">IF(C17&lt;H8,F21,N19)</f>
        <v>20.64</v>
      </c>
      <c r="G20" s="15"/>
      <c r="H20" s="3"/>
      <c r="I20" s="3"/>
      <c r="J20" s="3"/>
      <c r="K20" s="3"/>
      <c r="L20" s="3"/>
      <c r="M20" s="3">
        <f ca="1">IF(C9&gt;2100,J36,M21)</f>
        <v>9.9</v>
      </c>
      <c r="N20" s="3">
        <f ca="1">IF(C9&gt;2100,J37,N21)</f>
        <v>20.64</v>
      </c>
      <c r="O20" s="3"/>
      <c r="P20" s="3"/>
      <c r="Q20" s="3"/>
      <c r="R20" s="3" t="s">
        <v>12</v>
      </c>
      <c r="S20" s="3" t="s">
        <v>17</v>
      </c>
      <c r="T20" s="3">
        <v>2014</v>
      </c>
      <c r="U20" s="3" t="s">
        <v>41</v>
      </c>
      <c r="V20" s="3">
        <v>2</v>
      </c>
      <c r="W20" s="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:37" ht="19.5" thickBot="1" x14ac:dyDescent="0.35">
      <c r="B21" s="18" t="s">
        <v>428</v>
      </c>
      <c r="C21" s="19">
        <f ca="1">K12</f>
        <v>1.8054595000000002</v>
      </c>
      <c r="D21" s="20"/>
      <c r="E21" s="9" t="s">
        <v>426</v>
      </c>
      <c r="F21" s="3">
        <f ca="1">IF(C17&lt;3.5,N22,N25)</f>
        <v>0</v>
      </c>
      <c r="G21" s="3"/>
      <c r="H21" s="3"/>
      <c r="I21" s="3"/>
      <c r="J21" s="3"/>
      <c r="K21" s="3"/>
      <c r="L21" s="3"/>
      <c r="M21" s="3">
        <f ca="1">IF(C9&gt;1400,I36,H36)</f>
        <v>9.9</v>
      </c>
      <c r="N21" s="3">
        <f>IF(C14&gt;1400,I37,H37)</f>
        <v>20.64</v>
      </c>
      <c r="O21" s="3"/>
      <c r="P21" s="3"/>
      <c r="Q21" s="3"/>
      <c r="R21" s="3" t="s">
        <v>12</v>
      </c>
      <c r="S21" s="3" t="s">
        <v>17</v>
      </c>
      <c r="T21" s="3">
        <v>2077</v>
      </c>
      <c r="U21" s="3" t="s">
        <v>43</v>
      </c>
      <c r="V21" s="3">
        <v>2</v>
      </c>
      <c r="W21" s="3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7" x14ac:dyDescent="0.3">
      <c r="E22" s="3" t="s">
        <v>429</v>
      </c>
      <c r="F22" s="3">
        <f ca="1">F15*C16</f>
        <v>5525</v>
      </c>
      <c r="G22" s="3"/>
      <c r="H22" s="3"/>
      <c r="I22" s="3"/>
      <c r="J22" s="3"/>
      <c r="K22" s="3"/>
      <c r="L22" s="3" t="s">
        <v>587</v>
      </c>
      <c r="M22" s="3">
        <f ca="1">IF(C9&gt;3000,K32,M23)</f>
        <v>8.43</v>
      </c>
      <c r="N22" s="3">
        <f ca="1">IF(C9&gt;3000,K33,N23)</f>
        <v>17.7</v>
      </c>
      <c r="O22" s="3"/>
      <c r="P22" s="3"/>
      <c r="Q22" s="3"/>
      <c r="R22" s="3" t="s">
        <v>12</v>
      </c>
      <c r="S22" s="3" t="s">
        <v>13</v>
      </c>
      <c r="T22" s="3">
        <v>2343</v>
      </c>
      <c r="U22" s="3" t="s">
        <v>45</v>
      </c>
      <c r="V22" s="3">
        <v>2</v>
      </c>
      <c r="W22" s="3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:37" ht="18.75" customHeight="1" x14ac:dyDescent="0.3">
      <c r="B23" s="118" t="s">
        <v>430</v>
      </c>
      <c r="C23" s="119"/>
      <c r="D23" s="120"/>
      <c r="E23" s="3">
        <f>IF(C10=F10,5350,11630)</f>
        <v>5350</v>
      </c>
      <c r="F23" s="3"/>
      <c r="G23" s="3"/>
      <c r="H23" s="3"/>
      <c r="I23" s="3"/>
      <c r="J23" s="3"/>
      <c r="K23" s="3"/>
      <c r="L23" s="3"/>
      <c r="M23" s="3">
        <f ca="1">IF(C9&gt;2100,J32,M24)</f>
        <v>8.43</v>
      </c>
      <c r="N23" s="3">
        <f ca="1">IF(C9&gt;2100,J33,N24)</f>
        <v>17.7</v>
      </c>
      <c r="O23" s="3"/>
      <c r="P23" s="3"/>
      <c r="Q23" s="3"/>
      <c r="R23" s="3" t="s">
        <v>12</v>
      </c>
      <c r="S23" s="3" t="s">
        <v>13</v>
      </c>
      <c r="T23" s="3">
        <v>2120</v>
      </c>
      <c r="U23" s="3" t="s">
        <v>46</v>
      </c>
      <c r="V23" s="3">
        <v>2</v>
      </c>
      <c r="W23" s="3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:37" x14ac:dyDescent="0.3">
      <c r="B24" s="121"/>
      <c r="C24" s="122"/>
      <c r="D24" s="123"/>
      <c r="E24" s="3"/>
      <c r="F24" s="3"/>
      <c r="G24" s="3"/>
      <c r="H24" s="3"/>
      <c r="I24" s="3"/>
      <c r="J24" s="3"/>
      <c r="K24" s="3"/>
      <c r="L24" s="3"/>
      <c r="M24" s="3">
        <f ca="1">IF(C9&gt;1400,I32,H32)</f>
        <v>8.43</v>
      </c>
      <c r="N24" s="3">
        <f ca="1">IF(C9&gt;1400,I33,H33)</f>
        <v>17.7</v>
      </c>
      <c r="O24" s="3"/>
      <c r="P24" s="3"/>
      <c r="Q24" s="3"/>
      <c r="R24" s="3" t="s">
        <v>12</v>
      </c>
      <c r="S24" s="3" t="s">
        <v>17</v>
      </c>
      <c r="T24" s="3">
        <v>1794</v>
      </c>
      <c r="U24" s="3" t="s">
        <v>47</v>
      </c>
      <c r="V24" s="3">
        <v>2</v>
      </c>
      <c r="W24" s="3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37" x14ac:dyDescent="0.3">
      <c r="B25" s="121"/>
      <c r="C25" s="122"/>
      <c r="D25" s="123"/>
      <c r="E25" s="3"/>
      <c r="F25" s="3"/>
      <c r="G25" s="81" t="s">
        <v>431</v>
      </c>
      <c r="H25" s="81"/>
      <c r="I25" s="81"/>
      <c r="J25" s="81"/>
      <c r="K25" s="81"/>
      <c r="L25" s="3" t="s">
        <v>588</v>
      </c>
      <c r="M25" s="3">
        <f ca="1">IF(C9&gt;3000,K28,M26)</f>
        <v>0</v>
      </c>
      <c r="N25" s="3">
        <f ca="1">IF(C9&gt;3000,K29,N26)</f>
        <v>0</v>
      </c>
      <c r="O25" s="3"/>
      <c r="P25" s="3"/>
      <c r="Q25" s="3"/>
      <c r="R25" s="3" t="s">
        <v>12</v>
      </c>
      <c r="S25" s="3" t="s">
        <v>17</v>
      </c>
      <c r="T25" s="3">
        <v>1826</v>
      </c>
      <c r="U25" s="3" t="s">
        <v>48</v>
      </c>
      <c r="V25" s="3">
        <v>2</v>
      </c>
      <c r="W25" s="3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37" x14ac:dyDescent="0.3">
      <c r="B26" s="124"/>
      <c r="C26" s="125"/>
      <c r="D26" s="126"/>
      <c r="E26" s="3"/>
      <c r="F26" s="3"/>
      <c r="G26" s="107" t="s">
        <v>432</v>
      </c>
      <c r="H26" s="107"/>
      <c r="I26" s="107"/>
      <c r="J26" s="107"/>
      <c r="K26" s="107"/>
      <c r="L26" s="3"/>
      <c r="M26" s="3">
        <f ca="1">IF(C9&gt;2100,J28,M28)</f>
        <v>0</v>
      </c>
      <c r="N26" s="3">
        <f ca="1">IF(C9&gt;2100,K29,N28)</f>
        <v>0</v>
      </c>
      <c r="O26" s="3"/>
      <c r="P26" s="3"/>
      <c r="Q26" s="3"/>
      <c r="R26" s="3" t="s">
        <v>12</v>
      </c>
      <c r="S26" s="3" t="s">
        <v>13</v>
      </c>
      <c r="T26" s="3">
        <v>2143</v>
      </c>
      <c r="U26" s="3" t="s">
        <v>49</v>
      </c>
      <c r="V26" s="3">
        <v>2</v>
      </c>
      <c r="W26" s="3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:37" x14ac:dyDescent="0.3">
      <c r="E27" s="3"/>
      <c r="F27" s="3"/>
      <c r="G27" s="9"/>
      <c r="H27" s="9" t="s">
        <v>433</v>
      </c>
      <c r="I27" s="9" t="s">
        <v>434</v>
      </c>
      <c r="J27" s="9" t="s">
        <v>435</v>
      </c>
      <c r="K27" s="9" t="s">
        <v>436</v>
      </c>
      <c r="L27" s="3"/>
      <c r="M27" s="3">
        <f ca="1">IF(C9&gt;1400,I28,H28)</f>
        <v>7.09</v>
      </c>
      <c r="N27" s="3">
        <f ca="1">IF(C9&gt;1400,I29,H29)</f>
        <v>13.61</v>
      </c>
      <c r="O27" s="3"/>
      <c r="P27" s="3"/>
      <c r="Q27" s="3"/>
      <c r="R27" s="3" t="s">
        <v>12</v>
      </c>
      <c r="S27" s="3" t="s">
        <v>17</v>
      </c>
      <c r="T27" s="3">
        <v>2031</v>
      </c>
      <c r="U27" s="3" t="s">
        <v>50</v>
      </c>
      <c r="V27" s="3">
        <v>2</v>
      </c>
      <c r="W27" s="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:37" x14ac:dyDescent="0.3">
      <c r="E28" s="3"/>
      <c r="F28" s="3"/>
      <c r="G28" s="3" t="s">
        <v>437</v>
      </c>
      <c r="H28" s="3">
        <v>7.09</v>
      </c>
      <c r="I28" s="3">
        <v>9.01</v>
      </c>
      <c r="J28" s="3">
        <v>16.48</v>
      </c>
      <c r="K28" s="3">
        <v>19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1703</v>
      </c>
      <c r="U28" s="3" t="s">
        <v>51</v>
      </c>
      <c r="V28" s="3">
        <v>2</v>
      </c>
      <c r="W28" s="3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37" x14ac:dyDescent="0.3">
      <c r="E29" s="3"/>
      <c r="F29" s="3"/>
      <c r="G29" s="3" t="s">
        <v>438</v>
      </c>
      <c r="H29" s="3">
        <v>13.61</v>
      </c>
      <c r="I29" s="3">
        <v>17.63</v>
      </c>
      <c r="J29" s="3">
        <v>27.09</v>
      </c>
      <c r="K29" s="3">
        <v>31</v>
      </c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1886</v>
      </c>
      <c r="U29" s="3" t="s">
        <v>52</v>
      </c>
      <c r="V29" s="3">
        <v>2</v>
      </c>
      <c r="W29" s="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:37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1769</v>
      </c>
      <c r="U30" s="3" t="s">
        <v>53</v>
      </c>
      <c r="V30" s="3">
        <v>2</v>
      </c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:37" x14ac:dyDescent="0.3">
      <c r="E31" s="3"/>
      <c r="F31" s="3"/>
      <c r="G31" s="107" t="s">
        <v>439</v>
      </c>
      <c r="H31" s="107"/>
      <c r="I31" s="107"/>
      <c r="J31" s="107"/>
      <c r="K31" s="107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1946</v>
      </c>
      <c r="U31" s="3" t="s">
        <v>54</v>
      </c>
      <c r="V31" s="3">
        <v>2</v>
      </c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:37" x14ac:dyDescent="0.3">
      <c r="E32" s="3"/>
      <c r="F32" s="3"/>
      <c r="G32" s="3" t="s">
        <v>437</v>
      </c>
      <c r="H32" s="3">
        <v>8.43</v>
      </c>
      <c r="I32" s="3">
        <v>18.079999999999998</v>
      </c>
      <c r="J32" s="3">
        <v>22.75</v>
      </c>
      <c r="K32" s="3">
        <v>26.14</v>
      </c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1806</v>
      </c>
      <c r="U32" s="3" t="s">
        <v>55</v>
      </c>
      <c r="V32" s="3">
        <v>2</v>
      </c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5:37" x14ac:dyDescent="0.3">
      <c r="E33" s="3"/>
      <c r="F33" s="3"/>
      <c r="G33" s="3" t="s">
        <v>438</v>
      </c>
      <c r="H33" s="3">
        <v>17.7</v>
      </c>
      <c r="I33" s="3">
        <v>24.41</v>
      </c>
      <c r="J33" s="3">
        <v>37.270000000000003</v>
      </c>
      <c r="K33" s="3">
        <v>42.6</v>
      </c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2026</v>
      </c>
      <c r="U33" s="3" t="s">
        <v>56</v>
      </c>
      <c r="V33" s="3">
        <v>2</v>
      </c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5:37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17</v>
      </c>
      <c r="T34" s="3">
        <v>1661</v>
      </c>
      <c r="U34" s="3" t="s">
        <v>57</v>
      </c>
      <c r="V34" s="3">
        <v>2</v>
      </c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5:37" x14ac:dyDescent="0.3">
      <c r="E35" s="3"/>
      <c r="F35" s="3"/>
      <c r="G35" s="107" t="s">
        <v>440</v>
      </c>
      <c r="H35" s="108"/>
      <c r="I35" s="108"/>
      <c r="J35" s="108"/>
      <c r="K35" s="108"/>
      <c r="L35" s="3"/>
      <c r="M35" s="3"/>
      <c r="N35" s="3"/>
      <c r="O35" s="3"/>
      <c r="P35" s="3"/>
      <c r="Q35" s="3"/>
      <c r="R35" s="3" t="s">
        <v>12</v>
      </c>
      <c r="S35" s="3" t="s">
        <v>13</v>
      </c>
      <c r="T35" s="3">
        <v>2254</v>
      </c>
      <c r="U35" s="3" t="s">
        <v>58</v>
      </c>
      <c r="V35" s="3">
        <v>2</v>
      </c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5:37" x14ac:dyDescent="0.3">
      <c r="E36" s="3"/>
      <c r="F36" s="3"/>
      <c r="G36" s="3" t="s">
        <v>437</v>
      </c>
      <c r="H36" s="3">
        <v>9.9</v>
      </c>
      <c r="I36" s="3">
        <v>15.21</v>
      </c>
      <c r="J36" s="3">
        <v>27.42</v>
      </c>
      <c r="K36" s="3">
        <v>31.49</v>
      </c>
      <c r="L36" s="3"/>
      <c r="M36" s="3"/>
      <c r="N36" s="3"/>
      <c r="O36" s="3"/>
      <c r="P36" s="3"/>
      <c r="Q36" s="3"/>
      <c r="R36" s="3" t="s">
        <v>12</v>
      </c>
      <c r="S36" s="3" t="s">
        <v>17</v>
      </c>
      <c r="T36" s="3">
        <v>1753</v>
      </c>
      <c r="U36" s="3" t="s">
        <v>59</v>
      </c>
      <c r="V36" s="3">
        <v>2</v>
      </c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5:37" x14ac:dyDescent="0.3">
      <c r="E37" s="3"/>
      <c r="F37" s="3"/>
      <c r="G37" s="3" t="s">
        <v>438</v>
      </c>
      <c r="H37" s="3">
        <v>20.64</v>
      </c>
      <c r="I37" s="3">
        <v>29.33</v>
      </c>
      <c r="J37" s="3">
        <v>44.91</v>
      </c>
      <c r="K37" s="3">
        <v>51.33</v>
      </c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2249</v>
      </c>
      <c r="U37" s="3" t="s">
        <v>60</v>
      </c>
      <c r="V37" s="3">
        <v>2</v>
      </c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5:37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2102</v>
      </c>
      <c r="U38" s="3" t="s">
        <v>61</v>
      </c>
      <c r="V38" s="3">
        <v>2</v>
      </c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5:37" x14ac:dyDescent="0.3">
      <c r="E39" s="3"/>
      <c r="F39" s="3"/>
      <c r="G39" s="107" t="s">
        <v>441</v>
      </c>
      <c r="H39" s="108"/>
      <c r="I39" s="108"/>
      <c r="J39" s="108"/>
      <c r="K39" s="108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2322</v>
      </c>
      <c r="U39" s="3" t="s">
        <v>62</v>
      </c>
      <c r="V39" s="3">
        <v>2</v>
      </c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5:37" x14ac:dyDescent="0.3">
      <c r="E40" s="3"/>
      <c r="F40" s="3"/>
      <c r="G40" s="3" t="s">
        <v>437</v>
      </c>
      <c r="H40" s="3">
        <v>11.05</v>
      </c>
      <c r="I40" s="3">
        <v>17.32</v>
      </c>
      <c r="J40" s="3">
        <v>31.04</v>
      </c>
      <c r="K40" s="3">
        <v>35.67</v>
      </c>
      <c r="L40" s="3"/>
      <c r="M40" s="3"/>
      <c r="N40" s="3"/>
      <c r="O40" s="3"/>
      <c r="P40" s="3"/>
      <c r="Q40" s="3"/>
      <c r="R40" s="3" t="s">
        <v>12</v>
      </c>
      <c r="S40" s="3" t="s">
        <v>13</v>
      </c>
      <c r="T40" s="3">
        <v>2203</v>
      </c>
      <c r="U40" s="3" t="s">
        <v>63</v>
      </c>
      <c r="V40" s="3">
        <v>2</v>
      </c>
      <c r="W40" s="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5:37" x14ac:dyDescent="0.3">
      <c r="E41" s="3"/>
      <c r="F41" s="3"/>
      <c r="G41" s="3" t="s">
        <v>438</v>
      </c>
      <c r="H41" s="3">
        <v>22.94</v>
      </c>
      <c r="I41" s="3">
        <v>33.229999999999997</v>
      </c>
      <c r="J41" s="3">
        <v>50.86</v>
      </c>
      <c r="K41" s="3">
        <v>58.12</v>
      </c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1980</v>
      </c>
      <c r="U41" s="3" t="s">
        <v>64</v>
      </c>
      <c r="V41" s="3">
        <v>2</v>
      </c>
      <c r="W41" s="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5:37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1497</v>
      </c>
      <c r="U42" s="3" t="s">
        <v>65</v>
      </c>
      <c r="V42" s="3">
        <v>2</v>
      </c>
      <c r="W42" s="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5:37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17</v>
      </c>
      <c r="T43" s="3">
        <v>1829</v>
      </c>
      <c r="U43" s="3" t="s">
        <v>66</v>
      </c>
      <c r="V43" s="3">
        <v>2</v>
      </c>
      <c r="W43" s="3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5:37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13</v>
      </c>
      <c r="T44" s="3">
        <v>2467</v>
      </c>
      <c r="U44" s="3" t="s">
        <v>67</v>
      </c>
      <c r="V44" s="3">
        <v>2</v>
      </c>
      <c r="W44" s="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5:37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1911</v>
      </c>
      <c r="U45" s="3" t="s">
        <v>68</v>
      </c>
      <c r="V45" s="3">
        <v>2</v>
      </c>
      <c r="W45" s="3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5:37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17</v>
      </c>
      <c r="T46" s="3">
        <v>1824</v>
      </c>
      <c r="U46" s="3" t="s">
        <v>69</v>
      </c>
      <c r="V46" s="3">
        <v>2</v>
      </c>
      <c r="W46" s="3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5:37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2325</v>
      </c>
      <c r="U47" s="3" t="s">
        <v>70</v>
      </c>
      <c r="V47" s="3">
        <v>2</v>
      </c>
      <c r="W47" s="3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5:37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13</v>
      </c>
      <c r="T48" s="3">
        <v>2166</v>
      </c>
      <c r="U48" s="3" t="s">
        <v>71</v>
      </c>
      <c r="V48" s="3">
        <v>2</v>
      </c>
      <c r="W48" s="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5:37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17</v>
      </c>
      <c r="T49" s="3">
        <v>1935</v>
      </c>
      <c r="U49" s="3" t="s">
        <v>72</v>
      </c>
      <c r="V49" s="3">
        <v>2</v>
      </c>
      <c r="W49" s="3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5:37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2146</v>
      </c>
      <c r="U50" s="3" t="s">
        <v>73</v>
      </c>
      <c r="V50" s="3">
        <v>2</v>
      </c>
      <c r="W50" s="3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5:37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2295</v>
      </c>
      <c r="U51" s="3" t="s">
        <v>74</v>
      </c>
      <c r="V51" s="3">
        <v>2</v>
      </c>
      <c r="W51" s="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5:37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2203</v>
      </c>
      <c r="U52" s="3" t="s">
        <v>75</v>
      </c>
      <c r="V52" s="3">
        <v>2</v>
      </c>
      <c r="W52" s="3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5:37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2313</v>
      </c>
      <c r="U53" s="3" t="s">
        <v>76</v>
      </c>
      <c r="V53" s="3">
        <v>2</v>
      </c>
      <c r="W53" s="3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5:37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13</v>
      </c>
      <c r="T54" s="3">
        <v>2272</v>
      </c>
      <c r="U54" s="3" t="s">
        <v>77</v>
      </c>
      <c r="V54" s="3">
        <v>2</v>
      </c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5:37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1937</v>
      </c>
      <c r="U55" s="3" t="s">
        <v>78</v>
      </c>
      <c r="V55" s="3">
        <v>2</v>
      </c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5:37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1658</v>
      </c>
      <c r="U56" s="3" t="s">
        <v>79</v>
      </c>
      <c r="V56" s="3">
        <v>2</v>
      </c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5:37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1957</v>
      </c>
      <c r="U57" s="3" t="s">
        <v>80</v>
      </c>
      <c r="V57" s="3">
        <v>2</v>
      </c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5:37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17</v>
      </c>
      <c r="T58" s="3">
        <v>1654</v>
      </c>
      <c r="U58" s="3" t="s">
        <v>81</v>
      </c>
      <c r="V58" s="3">
        <v>2</v>
      </c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5:37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2375</v>
      </c>
      <c r="U59" s="3" t="s">
        <v>82</v>
      </c>
      <c r="V59" s="3">
        <v>2</v>
      </c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5:37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13</v>
      </c>
      <c r="T60" s="3">
        <v>2113</v>
      </c>
      <c r="U60" s="3" t="s">
        <v>83</v>
      </c>
      <c r="V60" s="3">
        <v>2</v>
      </c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5:37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17</v>
      </c>
      <c r="T61" s="3">
        <v>1891</v>
      </c>
      <c r="U61" s="3" t="s">
        <v>84</v>
      </c>
      <c r="V61" s="3">
        <v>2</v>
      </c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5:37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13</v>
      </c>
      <c r="T62" s="3">
        <v>2113</v>
      </c>
      <c r="U62" s="3" t="s">
        <v>85</v>
      </c>
      <c r="V62" s="3">
        <v>2</v>
      </c>
      <c r="W62" s="3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5:37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1953</v>
      </c>
      <c r="U63" s="3" t="s">
        <v>86</v>
      </c>
      <c r="V63" s="3">
        <v>2</v>
      </c>
      <c r="W63" s="3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5:37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2076</v>
      </c>
      <c r="U64" s="3" t="s">
        <v>87</v>
      </c>
      <c r="V64" s="3">
        <v>2</v>
      </c>
      <c r="W64" s="3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5:37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1905</v>
      </c>
      <c r="U65" s="3" t="s">
        <v>88</v>
      </c>
      <c r="V65" s="3">
        <v>2</v>
      </c>
      <c r="W65" s="3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5:37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1989</v>
      </c>
      <c r="U66" s="3" t="s">
        <v>89</v>
      </c>
      <c r="V66" s="3">
        <v>2</v>
      </c>
      <c r="W66" s="3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5:37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12</v>
      </c>
      <c r="S67" s="3" t="s">
        <v>17</v>
      </c>
      <c r="T67" s="3">
        <v>1917</v>
      </c>
      <c r="U67" s="3" t="s">
        <v>90</v>
      </c>
      <c r="V67" s="3">
        <v>2</v>
      </c>
      <c r="W67" s="3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5:37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13</v>
      </c>
      <c r="T68" s="3">
        <v>2921</v>
      </c>
      <c r="U68" s="3" t="s">
        <v>92</v>
      </c>
      <c r="V68" s="3">
        <v>2</v>
      </c>
      <c r="W68" s="3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5:37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93</v>
      </c>
      <c r="T69" s="3">
        <v>3048</v>
      </c>
      <c r="U69" s="3" t="s">
        <v>94</v>
      </c>
      <c r="V69" s="3">
        <v>2</v>
      </c>
      <c r="W69" s="3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5:37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2320</v>
      </c>
      <c r="U70" s="3" t="s">
        <v>95</v>
      </c>
      <c r="V70" s="3">
        <v>2</v>
      </c>
      <c r="W70" s="3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5:37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2742</v>
      </c>
      <c r="U71" s="3" t="s">
        <v>96</v>
      </c>
      <c r="V71" s="3">
        <v>2</v>
      </c>
      <c r="W71" s="3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5:37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2741</v>
      </c>
      <c r="U72" s="3" t="s">
        <v>97</v>
      </c>
      <c r="V72" s="3">
        <v>2</v>
      </c>
      <c r="W72" s="3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5:37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2805</v>
      </c>
      <c r="U73" s="3" t="s">
        <v>98</v>
      </c>
      <c r="V73" s="3">
        <v>2</v>
      </c>
      <c r="W73" s="3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5:37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2202</v>
      </c>
      <c r="U74" s="3" t="s">
        <v>99</v>
      </c>
      <c r="V74" s="3">
        <v>2</v>
      </c>
      <c r="W74" s="3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5:37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2697</v>
      </c>
      <c r="U75" s="3" t="s">
        <v>100</v>
      </c>
      <c r="V75" s="3">
        <v>2</v>
      </c>
      <c r="W75" s="3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5:37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13</v>
      </c>
      <c r="T76" s="3">
        <v>2566</v>
      </c>
      <c r="U76" s="3" t="s">
        <v>101</v>
      </c>
      <c r="V76" s="3">
        <v>2</v>
      </c>
      <c r="W76" s="3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5:37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17</v>
      </c>
      <c r="T77" s="3">
        <v>1994</v>
      </c>
      <c r="U77" s="3" t="s">
        <v>102</v>
      </c>
      <c r="V77" s="3">
        <v>2</v>
      </c>
      <c r="W77" s="3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5:37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13</v>
      </c>
      <c r="T78" s="3">
        <v>2317</v>
      </c>
      <c r="U78" s="3" t="s">
        <v>103</v>
      </c>
      <c r="V78" s="3">
        <v>2</v>
      </c>
      <c r="W78" s="3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5:37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17</v>
      </c>
      <c r="T79" s="3">
        <v>2087</v>
      </c>
      <c r="U79" s="3" t="s">
        <v>104</v>
      </c>
      <c r="V79" s="3">
        <v>2</v>
      </c>
      <c r="W79" s="3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5:37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2469</v>
      </c>
      <c r="U80" s="3" t="s">
        <v>105</v>
      </c>
      <c r="V80" s="3">
        <v>2</v>
      </c>
      <c r="W80" s="3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5:37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13</v>
      </c>
      <c r="T81" s="3">
        <v>2487</v>
      </c>
      <c r="U81" s="3" t="s">
        <v>106</v>
      </c>
      <c r="V81" s="3">
        <v>2</v>
      </c>
      <c r="W81" s="3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5:37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17</v>
      </c>
      <c r="T82" s="3">
        <v>2016</v>
      </c>
      <c r="U82" s="3" t="s">
        <v>107</v>
      </c>
      <c r="V82" s="3">
        <v>2</v>
      </c>
      <c r="W82" s="3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5:37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13</v>
      </c>
      <c r="T83" s="3">
        <v>2240</v>
      </c>
      <c r="U83" s="3" t="s">
        <v>108</v>
      </c>
      <c r="V83" s="3">
        <v>2</v>
      </c>
      <c r="W83" s="3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5:37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3061</v>
      </c>
      <c r="U84" s="3" t="s">
        <v>109</v>
      </c>
      <c r="V84" s="3">
        <v>2</v>
      </c>
      <c r="W84" s="3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5:37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93</v>
      </c>
      <c r="T85" s="3">
        <v>3148</v>
      </c>
      <c r="U85" s="3" t="s">
        <v>110</v>
      </c>
      <c r="V85" s="3">
        <v>2</v>
      </c>
      <c r="W85" s="3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5:37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13</v>
      </c>
      <c r="T86" s="3">
        <v>2271</v>
      </c>
      <c r="U86" s="3" t="s">
        <v>111</v>
      </c>
      <c r="V86" s="3">
        <v>2</v>
      </c>
      <c r="W86" s="3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5:37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93</v>
      </c>
      <c r="T87" s="3">
        <v>3187</v>
      </c>
      <c r="U87" s="3" t="s">
        <v>112</v>
      </c>
      <c r="V87" s="3">
        <v>2</v>
      </c>
      <c r="W87" s="3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5:37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17</v>
      </c>
      <c r="T88" s="3">
        <v>1899</v>
      </c>
      <c r="U88" s="3" t="s">
        <v>113</v>
      </c>
      <c r="V88" s="3">
        <v>2</v>
      </c>
      <c r="W88" s="3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5:37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2211</v>
      </c>
      <c r="U89" s="3" t="s">
        <v>114</v>
      </c>
      <c r="V89" s="3">
        <v>2</v>
      </c>
      <c r="W89" s="3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5:37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2241</v>
      </c>
      <c r="U90" s="3" t="s">
        <v>115</v>
      </c>
      <c r="V90" s="3">
        <v>2</v>
      </c>
      <c r="W90" s="3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5:37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2364</v>
      </c>
      <c r="U91" s="3" t="s">
        <v>116</v>
      </c>
      <c r="V91" s="3">
        <v>2</v>
      </c>
      <c r="W91" s="3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5:37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2253</v>
      </c>
      <c r="U92" s="3" t="s">
        <v>117</v>
      </c>
      <c r="V92" s="3">
        <v>2</v>
      </c>
      <c r="W92" s="3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5:37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2368</v>
      </c>
      <c r="U93" s="3" t="s">
        <v>118</v>
      </c>
      <c r="V93" s="3">
        <v>2</v>
      </c>
      <c r="W93" s="3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5:37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13</v>
      </c>
      <c r="T94" s="3">
        <v>2242</v>
      </c>
      <c r="U94" s="3" t="s">
        <v>119</v>
      </c>
      <c r="V94" s="3">
        <v>2</v>
      </c>
      <c r="W94" s="3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5:37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93</v>
      </c>
      <c r="T95" s="3">
        <v>3163</v>
      </c>
      <c r="U95" s="3" t="s">
        <v>120</v>
      </c>
      <c r="V95" s="3">
        <v>2</v>
      </c>
      <c r="W95" s="3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5:37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17</v>
      </c>
      <c r="T96" s="3">
        <v>1850</v>
      </c>
      <c r="U96" s="3" t="s">
        <v>121</v>
      </c>
      <c r="V96" s="3">
        <v>2</v>
      </c>
      <c r="W96" s="3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5:37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2115</v>
      </c>
      <c r="U97" s="3" t="s">
        <v>122</v>
      </c>
      <c r="V97" s="3">
        <v>2</v>
      </c>
      <c r="W97" s="3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5:37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2294</v>
      </c>
      <c r="U98" s="3" t="s">
        <v>123</v>
      </c>
      <c r="V98" s="3">
        <v>2</v>
      </c>
      <c r="W98" s="3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5:37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2508</v>
      </c>
      <c r="U99" s="3" t="s">
        <v>124</v>
      </c>
      <c r="V99" s="3">
        <v>2</v>
      </c>
      <c r="W99" s="3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5:37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2901</v>
      </c>
      <c r="U100" s="3" t="s">
        <v>125</v>
      </c>
      <c r="V100" s="3">
        <v>2</v>
      </c>
      <c r="W100" s="3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5:37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13</v>
      </c>
      <c r="T101" s="3">
        <v>2828</v>
      </c>
      <c r="U101" s="3" t="s">
        <v>126</v>
      </c>
      <c r="V101" s="3">
        <v>2</v>
      </c>
      <c r="W101" s="3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5:37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17</v>
      </c>
      <c r="T102" s="3">
        <v>1769</v>
      </c>
      <c r="U102" s="3" t="s">
        <v>127</v>
      </c>
      <c r="V102" s="3">
        <v>2</v>
      </c>
      <c r="W102" s="3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5:37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3057</v>
      </c>
      <c r="U103" s="3" t="s">
        <v>128</v>
      </c>
      <c r="V103" s="3">
        <v>2</v>
      </c>
      <c r="W103" s="3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5:37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93</v>
      </c>
      <c r="T104" s="3">
        <v>3048</v>
      </c>
      <c r="U104" s="3" t="s">
        <v>129</v>
      </c>
      <c r="V104" s="3">
        <v>2</v>
      </c>
      <c r="W104" s="3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5:37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2196</v>
      </c>
      <c r="U105" s="3" t="s">
        <v>130</v>
      </c>
      <c r="V105" s="3">
        <v>2</v>
      </c>
      <c r="W105" s="3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5:37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2464</v>
      </c>
      <c r="U106" s="3" t="s">
        <v>131</v>
      </c>
      <c r="V106" s="3">
        <v>2</v>
      </c>
      <c r="W106" s="3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5:37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13</v>
      </c>
      <c r="T107" s="3">
        <v>2690</v>
      </c>
      <c r="U107" s="3" t="s">
        <v>132</v>
      </c>
      <c r="V107" s="3">
        <v>2</v>
      </c>
      <c r="W107" s="3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5:37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17</v>
      </c>
      <c r="T108" s="3">
        <v>1956</v>
      </c>
      <c r="U108" s="3" t="s">
        <v>133</v>
      </c>
      <c r="V108" s="3">
        <v>2</v>
      </c>
      <c r="W108" s="3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5:37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2187</v>
      </c>
      <c r="U109" s="3" t="s">
        <v>134</v>
      </c>
      <c r="V109" s="3">
        <v>2</v>
      </c>
      <c r="W109" s="3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5:37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13</v>
      </c>
      <c r="T110" s="3">
        <v>2184</v>
      </c>
      <c r="U110" s="3" t="s">
        <v>135</v>
      </c>
      <c r="V110" s="3">
        <v>2</v>
      </c>
      <c r="W110" s="3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5:37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17</v>
      </c>
      <c r="T111" s="3">
        <v>2056</v>
      </c>
      <c r="U111" s="3" t="s">
        <v>136</v>
      </c>
      <c r="V111" s="3">
        <v>2</v>
      </c>
      <c r="W111" s="3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5:37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2721</v>
      </c>
      <c r="U112" s="3" t="s">
        <v>137</v>
      </c>
      <c r="V112" s="3">
        <v>2</v>
      </c>
      <c r="W112" s="3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5:37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2977</v>
      </c>
      <c r="U113" s="3" t="s">
        <v>138</v>
      </c>
      <c r="V113" s="3">
        <v>2</v>
      </c>
      <c r="W113" s="3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5:37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2894</v>
      </c>
      <c r="U114" s="3" t="s">
        <v>139</v>
      </c>
      <c r="V114" s="3">
        <v>2</v>
      </c>
      <c r="W114" s="3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5:37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2675</v>
      </c>
      <c r="U115" s="3" t="s">
        <v>140</v>
      </c>
      <c r="V115" s="3">
        <v>2</v>
      </c>
      <c r="W115" s="3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5:37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2832</v>
      </c>
      <c r="U116" s="3" t="s">
        <v>141</v>
      </c>
      <c r="V116" s="3">
        <v>2</v>
      </c>
      <c r="W116" s="3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5:37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2652</v>
      </c>
      <c r="U117" s="3" t="s">
        <v>142</v>
      </c>
      <c r="V117" s="3">
        <v>2</v>
      </c>
      <c r="W117" s="3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5:37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13</v>
      </c>
      <c r="T118" s="3">
        <v>2741</v>
      </c>
      <c r="U118" s="3" t="s">
        <v>143</v>
      </c>
      <c r="V118" s="3">
        <v>2</v>
      </c>
      <c r="W118" s="3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5:37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2069</v>
      </c>
      <c r="U119" s="3" t="s">
        <v>144</v>
      </c>
      <c r="V119" s="3">
        <v>2</v>
      </c>
      <c r="W119" s="3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5:37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17</v>
      </c>
      <c r="T120" s="3">
        <v>1901</v>
      </c>
      <c r="U120" s="3" t="s">
        <v>145</v>
      </c>
      <c r="V120" s="3">
        <v>2</v>
      </c>
      <c r="W120" s="3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5:37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2311</v>
      </c>
      <c r="U121" s="3" t="s">
        <v>146</v>
      </c>
      <c r="V121" s="3">
        <v>2</v>
      </c>
      <c r="W121" s="3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5:37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2120</v>
      </c>
      <c r="U122" s="3" t="s">
        <v>147</v>
      </c>
      <c r="V122" s="3">
        <v>2</v>
      </c>
      <c r="W122" s="3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5:37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2183</v>
      </c>
      <c r="U123" s="3" t="s">
        <v>148</v>
      </c>
      <c r="V123" s="3">
        <v>2</v>
      </c>
      <c r="W123" s="3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5:37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2734</v>
      </c>
      <c r="U124" s="3" t="s">
        <v>149</v>
      </c>
      <c r="V124" s="3">
        <v>2</v>
      </c>
      <c r="W124" s="3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5:37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2963</v>
      </c>
      <c r="U125" s="3" t="s">
        <v>150</v>
      </c>
      <c r="V125" s="3">
        <v>2</v>
      </c>
      <c r="W125" s="3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5:37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2324</v>
      </c>
      <c r="U126" s="3" t="s">
        <v>151</v>
      </c>
      <c r="V126" s="3">
        <v>2</v>
      </c>
      <c r="W126" s="3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5:37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2384</v>
      </c>
      <c r="U127" s="3" t="s">
        <v>152</v>
      </c>
      <c r="V127" s="3">
        <v>2</v>
      </c>
      <c r="W127" s="3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5:37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2289</v>
      </c>
      <c r="U128" s="3" t="s">
        <v>153</v>
      </c>
      <c r="V128" s="3">
        <v>2</v>
      </c>
      <c r="W128" s="3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5:37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2196</v>
      </c>
      <c r="U129" s="3" t="s">
        <v>154</v>
      </c>
      <c r="V129" s="3">
        <v>2</v>
      </c>
      <c r="W129" s="3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5:37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2202</v>
      </c>
      <c r="U130" s="3" t="s">
        <v>155</v>
      </c>
      <c r="V130" s="3">
        <v>2</v>
      </c>
      <c r="W130" s="3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5:37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13</v>
      </c>
      <c r="T131" s="3">
        <v>2338</v>
      </c>
      <c r="U131" s="3" t="s">
        <v>156</v>
      </c>
      <c r="V131" s="3">
        <v>2</v>
      </c>
      <c r="W131" s="3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5:37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1825</v>
      </c>
      <c r="U132" s="3" t="s">
        <v>157</v>
      </c>
      <c r="V132" s="3">
        <v>2</v>
      </c>
      <c r="W132" s="3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5:37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1742</v>
      </c>
      <c r="U133" s="3" t="s">
        <v>158</v>
      </c>
      <c r="V133" s="3">
        <v>2</v>
      </c>
      <c r="W133" s="3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5:37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1879</v>
      </c>
      <c r="U134" s="3" t="s">
        <v>159</v>
      </c>
      <c r="V134" s="3">
        <v>2</v>
      </c>
      <c r="W134" s="3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5:37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1830</v>
      </c>
      <c r="U135" s="3" t="s">
        <v>160</v>
      </c>
      <c r="V135" s="3">
        <v>2</v>
      </c>
      <c r="W135" s="3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5:37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17</v>
      </c>
      <c r="T136" s="3">
        <v>1954</v>
      </c>
      <c r="U136" s="3" t="s">
        <v>161</v>
      </c>
      <c r="V136" s="3">
        <v>2</v>
      </c>
      <c r="W136" s="3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5:37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2464</v>
      </c>
      <c r="U137" s="3" t="s">
        <v>162</v>
      </c>
      <c r="V137" s="3">
        <v>2</v>
      </c>
      <c r="W137" s="3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5:37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2761</v>
      </c>
      <c r="U138" s="3" t="s">
        <v>163</v>
      </c>
      <c r="V138" s="3">
        <v>2</v>
      </c>
      <c r="W138" s="3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5:37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2306</v>
      </c>
      <c r="U139" s="3" t="s">
        <v>164</v>
      </c>
      <c r="V139" s="3">
        <v>2</v>
      </c>
      <c r="W139" s="3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5:37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91</v>
      </c>
      <c r="S140" s="3" t="s">
        <v>13</v>
      </c>
      <c r="T140" s="3">
        <v>2715</v>
      </c>
      <c r="U140" s="3" t="s">
        <v>165</v>
      </c>
      <c r="V140" s="3">
        <v>2</v>
      </c>
      <c r="W140" s="3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5:37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13</v>
      </c>
      <c r="T141" s="3">
        <v>2535</v>
      </c>
      <c r="U141" s="3" t="s">
        <v>167</v>
      </c>
      <c r="V141" s="3">
        <v>3</v>
      </c>
      <c r="W141" s="3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5:37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1898</v>
      </c>
      <c r="U142" s="3" t="s">
        <v>168</v>
      </c>
      <c r="V142" s="3">
        <v>3</v>
      </c>
      <c r="W142" s="3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5:37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17</v>
      </c>
      <c r="T143" s="3">
        <v>1922</v>
      </c>
      <c r="U143" s="3" t="s">
        <v>169</v>
      </c>
      <c r="V143" s="3">
        <v>3</v>
      </c>
      <c r="W143" s="3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5:37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13</v>
      </c>
      <c r="T144" s="3">
        <v>2134</v>
      </c>
      <c r="U144" s="3" t="s">
        <v>170</v>
      </c>
      <c r="V144" s="3">
        <v>3</v>
      </c>
      <c r="W144" s="3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5:37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17</v>
      </c>
      <c r="T145" s="3">
        <v>1642</v>
      </c>
      <c r="U145" s="3" t="s">
        <v>171</v>
      </c>
      <c r="V145" s="3">
        <v>3</v>
      </c>
      <c r="W145" s="3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5:37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13</v>
      </c>
      <c r="T146" s="3">
        <v>2408</v>
      </c>
      <c r="U146" s="3" t="s">
        <v>172</v>
      </c>
      <c r="V146" s="3">
        <v>3</v>
      </c>
      <c r="W146" s="3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5:37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173</v>
      </c>
      <c r="T147" s="3">
        <v>1243</v>
      </c>
      <c r="U147" s="3" t="s">
        <v>174</v>
      </c>
      <c r="V147" s="3">
        <v>3</v>
      </c>
      <c r="W147" s="3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5:37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13</v>
      </c>
      <c r="T148" s="3">
        <v>2783</v>
      </c>
      <c r="U148" s="3" t="s">
        <v>175</v>
      </c>
      <c r="V148" s="3">
        <v>3</v>
      </c>
      <c r="W148" s="3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5:37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173</v>
      </c>
      <c r="T149" s="3">
        <v>1295</v>
      </c>
      <c r="U149" s="3" t="s">
        <v>176</v>
      </c>
      <c r="V149" s="3">
        <v>3</v>
      </c>
      <c r="W149" s="3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5:37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17</v>
      </c>
      <c r="T150" s="3">
        <v>1942</v>
      </c>
      <c r="U150" s="3" t="s">
        <v>177</v>
      </c>
      <c r="V150" s="3">
        <v>3</v>
      </c>
      <c r="W150" s="3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5:37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13</v>
      </c>
      <c r="T151" s="3">
        <v>2199</v>
      </c>
      <c r="U151" s="3" t="s">
        <v>178</v>
      </c>
      <c r="V151" s="3">
        <v>3</v>
      </c>
      <c r="W151" s="3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5:37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17</v>
      </c>
      <c r="T152" s="3">
        <v>1912</v>
      </c>
      <c r="U152" s="3" t="s">
        <v>179</v>
      </c>
      <c r="V152" s="3">
        <v>3</v>
      </c>
      <c r="W152" s="3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5:37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13</v>
      </c>
      <c r="T153" s="3">
        <v>2758</v>
      </c>
      <c r="U153" s="3" t="s">
        <v>180</v>
      </c>
      <c r="V153" s="3">
        <v>3</v>
      </c>
      <c r="W153" s="3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5:37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1620</v>
      </c>
      <c r="U154" s="3" t="s">
        <v>181</v>
      </c>
      <c r="V154" s="3">
        <v>3</v>
      </c>
      <c r="W154" s="3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5:37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17</v>
      </c>
      <c r="T155" s="3">
        <v>1786</v>
      </c>
      <c r="U155" s="3" t="s">
        <v>182</v>
      </c>
      <c r="V155" s="3">
        <v>3</v>
      </c>
      <c r="W155" s="3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5:37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13</v>
      </c>
      <c r="T156" s="3">
        <v>2921</v>
      </c>
      <c r="U156" s="3" t="s">
        <v>183</v>
      </c>
      <c r="V156" s="3">
        <v>3</v>
      </c>
      <c r="W156" s="3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5:37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1769</v>
      </c>
      <c r="U157" s="3" t="s">
        <v>184</v>
      </c>
      <c r="V157" s="3">
        <v>3</v>
      </c>
      <c r="W157" s="3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5:37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17</v>
      </c>
      <c r="T158" s="3">
        <v>1952</v>
      </c>
      <c r="U158" s="3" t="s">
        <v>185</v>
      </c>
      <c r="V158" s="3">
        <v>3</v>
      </c>
      <c r="W158" s="3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5:37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13</v>
      </c>
      <c r="T159" s="3">
        <v>2328</v>
      </c>
      <c r="U159" s="3" t="s">
        <v>186</v>
      </c>
      <c r="V159" s="3">
        <v>3</v>
      </c>
      <c r="W159" s="3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5:37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17</v>
      </c>
      <c r="T160" s="3">
        <v>1747</v>
      </c>
      <c r="U160" s="3" t="s">
        <v>187</v>
      </c>
      <c r="V160" s="3">
        <v>3</v>
      </c>
      <c r="W160" s="3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5:37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13</v>
      </c>
      <c r="T161" s="3">
        <v>2927</v>
      </c>
      <c r="U161" s="3" t="s">
        <v>188</v>
      </c>
      <c r="V161" s="3">
        <v>3</v>
      </c>
      <c r="W161" s="3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5:37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17</v>
      </c>
      <c r="T162" s="3">
        <v>2063</v>
      </c>
      <c r="U162" s="3" t="s">
        <v>189</v>
      </c>
      <c r="V162" s="3">
        <v>3</v>
      </c>
      <c r="W162" s="3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5:37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13</v>
      </c>
      <c r="T163" s="3">
        <v>2189</v>
      </c>
      <c r="U163" s="3" t="s">
        <v>190</v>
      </c>
      <c r="V163" s="3">
        <v>3</v>
      </c>
      <c r="W163" s="3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5:37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17</v>
      </c>
      <c r="T164" s="3">
        <v>1966</v>
      </c>
      <c r="U164" s="3" t="s">
        <v>191</v>
      </c>
      <c r="V164" s="3">
        <v>3</v>
      </c>
      <c r="W164" s="3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5:37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2104</v>
      </c>
      <c r="U165" s="3" t="s">
        <v>192</v>
      </c>
      <c r="V165" s="3">
        <v>3</v>
      </c>
      <c r="W165" s="3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5:37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13</v>
      </c>
      <c r="T166" s="3">
        <v>2652</v>
      </c>
      <c r="U166" s="3" t="s">
        <v>193</v>
      </c>
      <c r="V166" s="3">
        <v>3</v>
      </c>
      <c r="W166" s="3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5:37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1733</v>
      </c>
      <c r="U167" s="3" t="s">
        <v>194</v>
      </c>
      <c r="V167" s="3">
        <v>3</v>
      </c>
      <c r="W167" s="3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5:37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17</v>
      </c>
      <c r="T168" s="3">
        <v>1926</v>
      </c>
      <c r="U168" s="3" t="s">
        <v>195</v>
      </c>
      <c r="V168" s="3">
        <v>3</v>
      </c>
      <c r="W168" s="3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5:37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13</v>
      </c>
      <c r="T169" s="3">
        <v>2224</v>
      </c>
      <c r="U169" s="3" t="s">
        <v>196</v>
      </c>
      <c r="V169" s="3">
        <v>3</v>
      </c>
      <c r="W169" s="3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5:37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93</v>
      </c>
      <c r="T170" s="3">
        <v>3134</v>
      </c>
      <c r="U170" s="3" t="s">
        <v>197</v>
      </c>
      <c r="V170" s="3">
        <v>3</v>
      </c>
      <c r="W170" s="3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5:37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1450</v>
      </c>
      <c r="U171" s="3" t="s">
        <v>198</v>
      </c>
      <c r="V171" s="3">
        <v>3</v>
      </c>
      <c r="W171" s="3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5:37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17</v>
      </c>
      <c r="T172" s="3">
        <v>1582</v>
      </c>
      <c r="U172" s="3" t="s">
        <v>199</v>
      </c>
      <c r="V172" s="3">
        <v>3</v>
      </c>
      <c r="W172" s="3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5:37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2427</v>
      </c>
      <c r="U173" s="3" t="s">
        <v>200</v>
      </c>
      <c r="V173" s="3">
        <v>3</v>
      </c>
      <c r="W173" s="3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5:37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13</v>
      </c>
      <c r="T174" s="3">
        <v>2129</v>
      </c>
      <c r="U174" s="3" t="s">
        <v>201</v>
      </c>
      <c r="V174" s="3">
        <v>3</v>
      </c>
      <c r="W174" s="3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5:37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173</v>
      </c>
      <c r="T175" s="3">
        <v>1085</v>
      </c>
      <c r="U175" s="3" t="s">
        <v>202</v>
      </c>
      <c r="V175" s="3">
        <v>3</v>
      </c>
      <c r="W175" s="3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5:37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1811</v>
      </c>
      <c r="U176" s="3" t="s">
        <v>203</v>
      </c>
      <c r="V176" s="3">
        <v>3</v>
      </c>
      <c r="W176" s="3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5:37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1571</v>
      </c>
      <c r="U177" s="3" t="s">
        <v>204</v>
      </c>
      <c r="V177" s="3">
        <v>3</v>
      </c>
      <c r="W177" s="3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5:37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1832</v>
      </c>
      <c r="U178" s="3" t="s">
        <v>205</v>
      </c>
      <c r="V178" s="3">
        <v>3</v>
      </c>
      <c r="W178" s="3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5:37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1637</v>
      </c>
      <c r="U179" s="3" t="s">
        <v>206</v>
      </c>
      <c r="V179" s="3">
        <v>3</v>
      </c>
      <c r="W179" s="3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5:37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</v>
      </c>
      <c r="T180" s="3">
        <v>1814</v>
      </c>
      <c r="U180" s="3" t="s">
        <v>207</v>
      </c>
      <c r="V180" s="3">
        <v>3</v>
      </c>
      <c r="W180" s="3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5:37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173</v>
      </c>
      <c r="T181" s="3">
        <v>1240</v>
      </c>
      <c r="U181" s="3" t="s">
        <v>208</v>
      </c>
      <c r="V181" s="3">
        <v>3</v>
      </c>
      <c r="W181" s="3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5:37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1693</v>
      </c>
      <c r="U182" s="3" t="s">
        <v>209</v>
      </c>
      <c r="V182" s="3">
        <v>3</v>
      </c>
      <c r="W182" s="3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5:37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1818</v>
      </c>
      <c r="U183" s="3" t="s">
        <v>210</v>
      </c>
      <c r="V183" s="3">
        <v>3</v>
      </c>
      <c r="W183" s="3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5:37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1659</v>
      </c>
      <c r="U184" s="3" t="s">
        <v>211</v>
      </c>
      <c r="V184" s="3">
        <v>3</v>
      </c>
      <c r="W184" s="3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5:37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1935</v>
      </c>
      <c r="U185" s="3" t="s">
        <v>212</v>
      </c>
      <c r="V185" s="3">
        <v>3</v>
      </c>
      <c r="W185" s="3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5:37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1886</v>
      </c>
      <c r="U186" s="3" t="s">
        <v>213</v>
      </c>
      <c r="V186" s="3">
        <v>3</v>
      </c>
      <c r="W186" s="3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5:37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17</v>
      </c>
      <c r="T187" s="3">
        <v>1982</v>
      </c>
      <c r="U187" s="3" t="s">
        <v>214</v>
      </c>
      <c r="V187" s="3">
        <v>3</v>
      </c>
      <c r="W187" s="3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5:37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2229</v>
      </c>
      <c r="U188" s="3" t="s">
        <v>215</v>
      </c>
      <c r="V188" s="3">
        <v>3</v>
      </c>
      <c r="W188" s="3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5:37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13</v>
      </c>
      <c r="T189" s="3">
        <v>2547</v>
      </c>
      <c r="U189" s="3" t="s">
        <v>216</v>
      </c>
      <c r="V189" s="3">
        <v>3</v>
      </c>
      <c r="W189" s="3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5:37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1801</v>
      </c>
      <c r="U190" s="3" t="s">
        <v>217</v>
      </c>
      <c r="V190" s="3">
        <v>3</v>
      </c>
      <c r="W190" s="3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5:37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17</v>
      </c>
      <c r="T191" s="3">
        <v>1561</v>
      </c>
      <c r="U191" s="3" t="s">
        <v>218</v>
      </c>
      <c r="V191" s="3">
        <v>3</v>
      </c>
      <c r="W191" s="3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5:37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13</v>
      </c>
      <c r="T192" s="3">
        <v>2788</v>
      </c>
      <c r="U192" s="3" t="s">
        <v>219</v>
      </c>
      <c r="V192" s="3">
        <v>3</v>
      </c>
      <c r="W192" s="3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5:37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</v>
      </c>
      <c r="T193" s="3">
        <v>1791</v>
      </c>
      <c r="U193" s="3" t="s">
        <v>220</v>
      </c>
      <c r="V193" s="3">
        <v>3</v>
      </c>
      <c r="W193" s="3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5:37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173</v>
      </c>
      <c r="T194" s="3">
        <v>1295</v>
      </c>
      <c r="U194" s="3" t="s">
        <v>221</v>
      </c>
      <c r="V194" s="3">
        <v>3</v>
      </c>
      <c r="W194" s="3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5:37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1532</v>
      </c>
      <c r="U195" s="3" t="s">
        <v>222</v>
      </c>
      <c r="V195" s="3">
        <v>3</v>
      </c>
      <c r="W195" s="3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5:37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17</v>
      </c>
      <c r="T196" s="3">
        <v>1575</v>
      </c>
      <c r="U196" s="3" t="s">
        <v>223</v>
      </c>
      <c r="V196" s="3">
        <v>3</v>
      </c>
      <c r="W196" s="3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5:37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13</v>
      </c>
      <c r="T197" s="3">
        <v>2260</v>
      </c>
      <c r="U197" s="3" t="s">
        <v>224</v>
      </c>
      <c r="V197" s="3">
        <v>3</v>
      </c>
      <c r="W197" s="3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5:37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1769</v>
      </c>
      <c r="U198" s="3" t="s">
        <v>225</v>
      </c>
      <c r="V198" s="3">
        <v>3</v>
      </c>
      <c r="W198" s="3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5:37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2075</v>
      </c>
      <c r="U199" s="3" t="s">
        <v>226</v>
      </c>
      <c r="V199" s="3">
        <v>3</v>
      </c>
      <c r="W199" s="3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5:37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1936</v>
      </c>
      <c r="U200" s="3" t="s">
        <v>227</v>
      </c>
      <c r="V200" s="3">
        <v>3</v>
      </c>
      <c r="W200" s="3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5:37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2013</v>
      </c>
      <c r="U201" s="3" t="s">
        <v>228</v>
      </c>
      <c r="V201" s="3">
        <v>3</v>
      </c>
      <c r="W201" s="3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5:37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1865</v>
      </c>
      <c r="U202" s="3" t="s">
        <v>229</v>
      </c>
      <c r="V202" s="3">
        <v>3</v>
      </c>
      <c r="W202" s="3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5:37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1919</v>
      </c>
      <c r="U203" s="3" t="s">
        <v>230</v>
      </c>
      <c r="V203" s="3">
        <v>3</v>
      </c>
      <c r="W203" s="3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5:37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1649</v>
      </c>
      <c r="U204" s="3" t="s">
        <v>231</v>
      </c>
      <c r="V204" s="3">
        <v>3</v>
      </c>
      <c r="W204" s="3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5:37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1641</v>
      </c>
      <c r="U205" s="3" t="s">
        <v>232</v>
      </c>
      <c r="V205" s="3">
        <v>3</v>
      </c>
      <c r="W205" s="3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5:37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17</v>
      </c>
      <c r="T206" s="3">
        <v>2009</v>
      </c>
      <c r="U206" s="3" t="s">
        <v>233</v>
      </c>
      <c r="V206" s="3">
        <v>3</v>
      </c>
      <c r="W206" s="3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5:37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2222</v>
      </c>
      <c r="U207" s="3" t="s">
        <v>234</v>
      </c>
      <c r="V207" s="3">
        <v>3</v>
      </c>
      <c r="W207" s="3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5:37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13</v>
      </c>
      <c r="T208" s="3">
        <v>2805</v>
      </c>
      <c r="U208" s="3" t="s">
        <v>235</v>
      </c>
      <c r="V208" s="3">
        <v>3</v>
      </c>
      <c r="W208" s="3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5:37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1754</v>
      </c>
      <c r="U209" s="3" t="s">
        <v>236</v>
      </c>
      <c r="V209" s="3">
        <v>3</v>
      </c>
      <c r="W209" s="3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5:37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1789</v>
      </c>
      <c r="U210" s="3" t="s">
        <v>237</v>
      </c>
      <c r="V210" s="3">
        <v>3</v>
      </c>
      <c r="W210" s="3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5:37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17</v>
      </c>
      <c r="T211" s="3">
        <v>1669</v>
      </c>
      <c r="U211" s="3" t="s">
        <v>238</v>
      </c>
      <c r="V211" s="3">
        <v>3</v>
      </c>
      <c r="W211" s="3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5:37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13</v>
      </c>
      <c r="T212" s="3">
        <v>2224</v>
      </c>
      <c r="U212" s="3" t="s">
        <v>239</v>
      </c>
      <c r="V212" s="3">
        <v>3</v>
      </c>
      <c r="W212" s="3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5:37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1903</v>
      </c>
      <c r="U213" s="3" t="s">
        <v>240</v>
      </c>
      <c r="V213" s="3">
        <v>3</v>
      </c>
      <c r="W213" s="3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5:37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1831</v>
      </c>
      <c r="U214" s="3" t="s">
        <v>241</v>
      </c>
      <c r="V214" s="3">
        <v>3</v>
      </c>
      <c r="W214" s="3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5:37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17</v>
      </c>
      <c r="T215" s="3">
        <v>1823</v>
      </c>
      <c r="U215" s="3" t="s">
        <v>242</v>
      </c>
      <c r="V215" s="3">
        <v>3</v>
      </c>
      <c r="W215" s="3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5:37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13</v>
      </c>
      <c r="T216" s="3">
        <v>2161</v>
      </c>
      <c r="U216" s="3" t="s">
        <v>243</v>
      </c>
      <c r="V216" s="3">
        <v>3</v>
      </c>
      <c r="W216" s="3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5:37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</v>
      </c>
      <c r="T217" s="3">
        <v>2018</v>
      </c>
      <c r="U217" s="3" t="s">
        <v>244</v>
      </c>
      <c r="V217" s="3">
        <v>3</v>
      </c>
      <c r="W217" s="3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5:37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173</v>
      </c>
      <c r="T218" s="3">
        <v>1255</v>
      </c>
      <c r="U218" s="3" t="s">
        <v>4</v>
      </c>
      <c r="V218" s="3">
        <v>3</v>
      </c>
      <c r="W218" s="3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5:37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2344</v>
      </c>
      <c r="U219" s="3" t="s">
        <v>245</v>
      </c>
      <c r="V219" s="3">
        <v>3</v>
      </c>
      <c r="W219" s="3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5:37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13</v>
      </c>
      <c r="T220" s="3">
        <v>2141</v>
      </c>
      <c r="U220" s="3" t="s">
        <v>246</v>
      </c>
      <c r="V220" s="3">
        <v>3</v>
      </c>
      <c r="W220" s="3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5:37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17</v>
      </c>
      <c r="T221" s="3">
        <v>2012</v>
      </c>
      <c r="U221" s="3" t="s">
        <v>247</v>
      </c>
      <c r="V221" s="3">
        <v>3</v>
      </c>
      <c r="W221" s="3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5:37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2440</v>
      </c>
      <c r="U222" s="3" t="s">
        <v>248</v>
      </c>
      <c r="V222" s="3">
        <v>3</v>
      </c>
      <c r="W222" s="3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5:37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2280</v>
      </c>
      <c r="U223" s="3" t="s">
        <v>249</v>
      </c>
      <c r="V223" s="3">
        <v>3</v>
      </c>
      <c r="W223" s="3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5:37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13</v>
      </c>
      <c r="T224" s="3">
        <v>2121</v>
      </c>
      <c r="U224" s="3" t="s">
        <v>250</v>
      </c>
      <c r="V224" s="3">
        <v>3</v>
      </c>
      <c r="W224" s="3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5:37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1536</v>
      </c>
      <c r="U225" s="3" t="s">
        <v>251</v>
      </c>
      <c r="V225" s="3">
        <v>3</v>
      </c>
      <c r="W225" s="3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5:37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1828</v>
      </c>
      <c r="U226" s="3" t="s">
        <v>252</v>
      </c>
      <c r="V226" s="3">
        <v>3</v>
      </c>
      <c r="W226" s="3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5:37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1599</v>
      </c>
      <c r="U227" s="3" t="s">
        <v>253</v>
      </c>
      <c r="V227" s="3">
        <v>3</v>
      </c>
      <c r="W227" s="3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5:37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17</v>
      </c>
      <c r="T228" s="3">
        <v>1908</v>
      </c>
      <c r="U228" s="3" t="s">
        <v>254</v>
      </c>
      <c r="V228" s="3">
        <v>3</v>
      </c>
      <c r="W228" s="3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5:37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2761</v>
      </c>
      <c r="U229" s="3" t="s">
        <v>255</v>
      </c>
      <c r="V229" s="3">
        <v>3</v>
      </c>
      <c r="W229" s="3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5:37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2640</v>
      </c>
      <c r="U230" s="3" t="s">
        <v>256</v>
      </c>
      <c r="V230" s="3">
        <v>3</v>
      </c>
      <c r="W230" s="3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5:37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2958</v>
      </c>
      <c r="U231" s="3" t="s">
        <v>257</v>
      </c>
      <c r="V231" s="3">
        <v>3</v>
      </c>
      <c r="W231" s="3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5:37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2399</v>
      </c>
      <c r="U232" s="3" t="s">
        <v>258</v>
      </c>
      <c r="V232" s="3">
        <v>3</v>
      </c>
      <c r="W232" s="3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5:37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2548</v>
      </c>
      <c r="U233" s="3" t="s">
        <v>259</v>
      </c>
      <c r="V233" s="3">
        <v>3</v>
      </c>
      <c r="W233" s="3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5:37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2325</v>
      </c>
      <c r="U234" s="3" t="s">
        <v>260</v>
      </c>
      <c r="V234" s="3">
        <v>3</v>
      </c>
      <c r="W234" s="3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5:37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2203</v>
      </c>
      <c r="U235" s="3" t="s">
        <v>261</v>
      </c>
      <c r="V235" s="3">
        <v>3</v>
      </c>
      <c r="W235" s="3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5:37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13</v>
      </c>
      <c r="T236" s="3">
        <v>2430</v>
      </c>
      <c r="U236" s="3" t="s">
        <v>262</v>
      </c>
      <c r="V236" s="3">
        <v>3</v>
      </c>
      <c r="W236" s="3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5:37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17</v>
      </c>
      <c r="T237" s="3">
        <v>1415</v>
      </c>
      <c r="U237" s="3" t="s">
        <v>263</v>
      </c>
      <c r="V237" s="3">
        <v>3</v>
      </c>
      <c r="W237" s="3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5:37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13</v>
      </c>
      <c r="T238" s="3">
        <v>2287</v>
      </c>
      <c r="U238" s="3" t="s">
        <v>264</v>
      </c>
      <c r="V238" s="3">
        <v>3</v>
      </c>
      <c r="W238" s="3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5:37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17</v>
      </c>
      <c r="T239" s="3">
        <v>1751</v>
      </c>
      <c r="U239" s="3" t="s">
        <v>265</v>
      </c>
      <c r="V239" s="3">
        <v>3</v>
      </c>
      <c r="W239" s="3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5:37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13</v>
      </c>
      <c r="T240" s="3">
        <v>2114</v>
      </c>
      <c r="U240" s="3" t="s">
        <v>266</v>
      </c>
      <c r="V240" s="3">
        <v>3</v>
      </c>
      <c r="W240" s="3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5:37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1908</v>
      </c>
      <c r="U241" s="3" t="s">
        <v>267</v>
      </c>
      <c r="V241" s="3">
        <v>3</v>
      </c>
      <c r="W241" s="3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5:37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17</v>
      </c>
      <c r="T242" s="3">
        <v>2091</v>
      </c>
      <c r="U242" s="3" t="s">
        <v>268</v>
      </c>
      <c r="V242" s="3">
        <v>3</v>
      </c>
      <c r="W242" s="3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5:37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2484</v>
      </c>
      <c r="U243" s="3" t="s">
        <v>269</v>
      </c>
      <c r="V243" s="3">
        <v>3</v>
      </c>
      <c r="W243" s="3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5:37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13</v>
      </c>
      <c r="T244" s="3">
        <v>2488</v>
      </c>
      <c r="U244" s="3" t="s">
        <v>270</v>
      </c>
      <c r="V244" s="3">
        <v>3</v>
      </c>
      <c r="W244" s="3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5:37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17</v>
      </c>
      <c r="T245" s="3">
        <v>1928</v>
      </c>
      <c r="U245" s="3" t="s">
        <v>271</v>
      </c>
      <c r="V245" s="3">
        <v>3</v>
      </c>
      <c r="W245" s="3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5:37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13</v>
      </c>
      <c r="T246" s="3">
        <v>2209</v>
      </c>
      <c r="U246" s="3" t="s">
        <v>272</v>
      </c>
      <c r="V246" s="3">
        <v>3</v>
      </c>
      <c r="W246" s="3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5:37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173</v>
      </c>
      <c r="T247" s="3">
        <v>1264</v>
      </c>
      <c r="U247" s="3" t="s">
        <v>273</v>
      </c>
      <c r="V247" s="3">
        <v>3</v>
      </c>
      <c r="W247" s="3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5:37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2787</v>
      </c>
      <c r="U248" s="3" t="s">
        <v>274</v>
      </c>
      <c r="V248" s="3">
        <v>3</v>
      </c>
      <c r="W248" s="3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5:37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13</v>
      </c>
      <c r="T249" s="3">
        <v>2331</v>
      </c>
      <c r="U249" s="3" t="s">
        <v>275</v>
      </c>
      <c r="V249" s="3">
        <v>3</v>
      </c>
      <c r="W249" s="3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5:37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2034</v>
      </c>
      <c r="U250" s="3" t="s">
        <v>276</v>
      </c>
      <c r="V250" s="3">
        <v>3</v>
      </c>
      <c r="W250" s="3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5:37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1580</v>
      </c>
      <c r="U251" s="3" t="s">
        <v>277</v>
      </c>
      <c r="V251" s="3">
        <v>3</v>
      </c>
      <c r="W251" s="3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5:37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2070</v>
      </c>
      <c r="U252" s="3" t="s">
        <v>278</v>
      </c>
      <c r="V252" s="3">
        <v>3</v>
      </c>
      <c r="W252" s="3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5:37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3">
        <v>1773</v>
      </c>
      <c r="U253" s="3" t="s">
        <v>279</v>
      </c>
      <c r="V253" s="3">
        <v>3</v>
      </c>
      <c r="W253" s="3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5:37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17</v>
      </c>
      <c r="T254" s="9" t="s">
        <v>280</v>
      </c>
      <c r="U254" s="3" t="s">
        <v>281</v>
      </c>
      <c r="V254" s="3">
        <v>3</v>
      </c>
      <c r="W254" s="3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5:37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2705</v>
      </c>
      <c r="U255" s="3" t="s">
        <v>282</v>
      </c>
      <c r="V255" s="3">
        <v>3</v>
      </c>
      <c r="W255" s="3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5:37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13</v>
      </c>
      <c r="T256" s="3">
        <v>2920</v>
      </c>
      <c r="U256" s="3" t="s">
        <v>283</v>
      </c>
      <c r="V256" s="3">
        <v>3</v>
      </c>
      <c r="W256" s="3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5:37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1715</v>
      </c>
      <c r="U257" s="3" t="s">
        <v>284</v>
      </c>
      <c r="V257" s="3">
        <v>3</v>
      </c>
      <c r="W257" s="3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5:37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1544</v>
      </c>
      <c r="U258" s="3" t="s">
        <v>285</v>
      </c>
      <c r="V258" s="3">
        <v>3</v>
      </c>
      <c r="W258" s="3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5:37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17</v>
      </c>
      <c r="T259" s="3">
        <v>1891</v>
      </c>
      <c r="U259" s="3" t="s">
        <v>286</v>
      </c>
      <c r="V259" s="3">
        <v>3</v>
      </c>
      <c r="W259" s="3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5:37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13</v>
      </c>
      <c r="T260" s="3">
        <v>2855</v>
      </c>
      <c r="U260" s="3" t="s">
        <v>287</v>
      </c>
      <c r="V260" s="3">
        <v>3</v>
      </c>
      <c r="W260" s="3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5:37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166</v>
      </c>
      <c r="S261" s="3" t="s">
        <v>17</v>
      </c>
      <c r="T261" s="3">
        <v>1893</v>
      </c>
      <c r="U261" s="3" t="s">
        <v>288</v>
      </c>
      <c r="V261" s="3">
        <v>3</v>
      </c>
      <c r="W261" s="3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5:37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173</v>
      </c>
      <c r="T262" s="3">
        <v>1374</v>
      </c>
      <c r="U262" s="3" t="s">
        <v>290</v>
      </c>
      <c r="V262" s="3">
        <v>4</v>
      </c>
      <c r="W262" s="3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5:37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2108</v>
      </c>
      <c r="U263" s="3" t="s">
        <v>291</v>
      </c>
      <c r="V263" s="3">
        <v>4</v>
      </c>
      <c r="W263" s="3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5:37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13</v>
      </c>
      <c r="T264" s="3">
        <v>2265</v>
      </c>
      <c r="U264" s="3" t="s">
        <v>292</v>
      </c>
      <c r="V264" s="3">
        <v>4</v>
      </c>
      <c r="W264" s="3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5:37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1313</v>
      </c>
      <c r="U265" s="3" t="s">
        <v>293</v>
      </c>
      <c r="V265" s="3">
        <v>4</v>
      </c>
      <c r="W265" s="3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5:37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173</v>
      </c>
      <c r="T266" s="3">
        <v>1216</v>
      </c>
      <c r="U266" s="3" t="s">
        <v>294</v>
      </c>
      <c r="V266" s="3">
        <v>4</v>
      </c>
      <c r="W266" s="3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5:37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</v>
      </c>
      <c r="T267" s="3">
        <v>1781</v>
      </c>
      <c r="U267" s="3" t="s">
        <v>295</v>
      </c>
      <c r="V267" s="3">
        <v>4</v>
      </c>
      <c r="W267" s="3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5:37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1089</v>
      </c>
      <c r="U268" s="3" t="s">
        <v>296</v>
      </c>
      <c r="V268" s="3">
        <v>4</v>
      </c>
      <c r="W268" s="3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5:37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967</v>
      </c>
      <c r="U269" s="3" t="s">
        <v>297</v>
      </c>
      <c r="V269" s="3">
        <v>4</v>
      </c>
      <c r="W269" s="3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5:37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938</v>
      </c>
      <c r="U270" s="3" t="s">
        <v>298</v>
      </c>
      <c r="V270" s="3">
        <v>4</v>
      </c>
      <c r="W270" s="3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5:37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1387</v>
      </c>
      <c r="U271" s="3" t="s">
        <v>299</v>
      </c>
      <c r="V271" s="3">
        <v>4</v>
      </c>
      <c r="W271" s="3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5:37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173</v>
      </c>
      <c r="T272" s="3">
        <v>1220</v>
      </c>
      <c r="U272" s="3" t="s">
        <v>300</v>
      </c>
      <c r="V272" s="3">
        <v>4</v>
      </c>
      <c r="W272" s="3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5:37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1856</v>
      </c>
      <c r="U273" s="3" t="s">
        <v>301</v>
      </c>
      <c r="V273" s="3">
        <v>4</v>
      </c>
      <c r="W273" s="3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5:37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</v>
      </c>
      <c r="T274" s="3">
        <v>1733</v>
      </c>
      <c r="U274" s="3" t="s">
        <v>302</v>
      </c>
      <c r="V274" s="3">
        <v>4</v>
      </c>
      <c r="W274" s="3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5:37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1334</v>
      </c>
      <c r="U275" s="3" t="s">
        <v>303</v>
      </c>
      <c r="V275" s="3">
        <v>4</v>
      </c>
      <c r="W275" s="3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5:37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173</v>
      </c>
      <c r="T276" s="3">
        <v>1319</v>
      </c>
      <c r="U276" s="3" t="s">
        <v>304</v>
      </c>
      <c r="V276" s="3">
        <v>4</v>
      </c>
      <c r="W276" s="3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5:37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</v>
      </c>
      <c r="T277" s="3">
        <v>1828</v>
      </c>
      <c r="U277" s="3" t="s">
        <v>305</v>
      </c>
      <c r="V277" s="3">
        <v>4</v>
      </c>
      <c r="W277" s="3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5:37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1165</v>
      </c>
      <c r="U278" s="3" t="s">
        <v>306</v>
      </c>
      <c r="V278" s="3">
        <v>4</v>
      </c>
      <c r="W278" s="3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5:37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1092</v>
      </c>
      <c r="U279" s="3" t="s">
        <v>307</v>
      </c>
      <c r="V279" s="3">
        <v>4</v>
      </c>
      <c r="W279" s="3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5:37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173</v>
      </c>
      <c r="T280" s="3">
        <v>1352</v>
      </c>
      <c r="U280" s="3" t="s">
        <v>308</v>
      </c>
      <c r="V280" s="3">
        <v>4</v>
      </c>
      <c r="W280" s="3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5:37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17</v>
      </c>
      <c r="T281" s="3">
        <v>1453</v>
      </c>
      <c r="U281" s="3" t="s">
        <v>309</v>
      </c>
      <c r="V281" s="3">
        <v>4</v>
      </c>
      <c r="W281" s="3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5:37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13</v>
      </c>
      <c r="T282" s="3">
        <v>2426</v>
      </c>
      <c r="U282" s="3" t="s">
        <v>310</v>
      </c>
      <c r="V282" s="3">
        <v>4</v>
      </c>
      <c r="W282" s="3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5:37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1602</v>
      </c>
      <c r="U283" s="3" t="s">
        <v>311</v>
      </c>
      <c r="V283" s="3">
        <v>4</v>
      </c>
      <c r="W283" s="3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5:37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</v>
      </c>
      <c r="T284" s="3">
        <v>1766</v>
      </c>
      <c r="U284" s="3" t="s">
        <v>312</v>
      </c>
      <c r="V284" s="3">
        <v>4</v>
      </c>
      <c r="W284" s="3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5:37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1171</v>
      </c>
      <c r="U285" s="3" t="s">
        <v>313</v>
      </c>
      <c r="V285" s="3">
        <v>4</v>
      </c>
      <c r="W285" s="3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5:37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1254</v>
      </c>
      <c r="U286" s="3" t="s">
        <v>314</v>
      </c>
      <c r="V286" s="3">
        <v>4</v>
      </c>
      <c r="W286" s="3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5:37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173</v>
      </c>
      <c r="T287" s="3">
        <v>1315</v>
      </c>
      <c r="U287" s="3" t="s">
        <v>315</v>
      </c>
      <c r="V287" s="3">
        <v>4</v>
      </c>
      <c r="W287" s="3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5:37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1547</v>
      </c>
      <c r="U288" s="3" t="s">
        <v>316</v>
      </c>
      <c r="V288" s="3">
        <v>4</v>
      </c>
      <c r="W288" s="3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5:37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1661</v>
      </c>
      <c r="U289" s="3" t="s">
        <v>317</v>
      </c>
      <c r="V289" s="3">
        <v>4</v>
      </c>
      <c r="W289" s="3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5:37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</v>
      </c>
      <c r="T290" s="3">
        <v>1865</v>
      </c>
      <c r="U290" s="3" t="s">
        <v>318</v>
      </c>
      <c r="V290" s="3">
        <v>4</v>
      </c>
      <c r="W290" s="3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5:37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1175</v>
      </c>
      <c r="U291" s="3" t="s">
        <v>319</v>
      </c>
      <c r="V291" s="3">
        <v>4</v>
      </c>
      <c r="W291" s="3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5:37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1017</v>
      </c>
      <c r="U292" s="3" t="s">
        <v>320</v>
      </c>
      <c r="V292" s="3">
        <v>4</v>
      </c>
      <c r="W292" s="3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5:37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996</v>
      </c>
      <c r="U293" s="3" t="s">
        <v>321</v>
      </c>
      <c r="V293" s="3">
        <v>4</v>
      </c>
      <c r="W293" s="3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5:37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289</v>
      </c>
      <c r="S294" s="3" t="s">
        <v>173</v>
      </c>
      <c r="T294" s="3">
        <v>1107</v>
      </c>
      <c r="U294" s="3" t="s">
        <v>322</v>
      </c>
      <c r="V294" s="3">
        <v>4</v>
      </c>
      <c r="W294" s="3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5:37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2839</v>
      </c>
      <c r="U295" s="3" t="s">
        <v>324</v>
      </c>
      <c r="V295" s="3">
        <v>3</v>
      </c>
      <c r="W295" s="3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5:37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2519</v>
      </c>
      <c r="U296" s="3" t="s">
        <v>325</v>
      </c>
      <c r="V296" s="3">
        <v>3</v>
      </c>
      <c r="W296" s="3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5:37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13</v>
      </c>
      <c r="T297" s="3">
        <v>2102</v>
      </c>
      <c r="U297" s="3" t="s">
        <v>326</v>
      </c>
      <c r="V297" s="3">
        <v>3</v>
      </c>
      <c r="W297" s="3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5:37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</v>
      </c>
      <c r="T298" s="3">
        <v>1965</v>
      </c>
      <c r="U298" s="3" t="s">
        <v>327</v>
      </c>
      <c r="V298" s="3">
        <v>3</v>
      </c>
      <c r="W298" s="3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5:37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173</v>
      </c>
      <c r="T299" s="3">
        <v>1330</v>
      </c>
      <c r="U299" s="3" t="s">
        <v>328</v>
      </c>
      <c r="V299" s="3">
        <v>3</v>
      </c>
      <c r="W299" s="3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5:37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</v>
      </c>
      <c r="T300" s="3">
        <v>1911</v>
      </c>
      <c r="U300" s="3" t="s">
        <v>329</v>
      </c>
      <c r="V300" s="3">
        <v>3</v>
      </c>
      <c r="W300" s="3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5:37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173</v>
      </c>
      <c r="T301" s="3">
        <v>1286</v>
      </c>
      <c r="U301" s="3" t="s">
        <v>330</v>
      </c>
      <c r="V301" s="3">
        <v>3</v>
      </c>
      <c r="W301" s="3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5:37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1602</v>
      </c>
      <c r="U302" s="3" t="s">
        <v>331</v>
      </c>
      <c r="V302" s="3">
        <v>3</v>
      </c>
      <c r="W302" s="3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5:37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17</v>
      </c>
      <c r="T303" s="3">
        <v>1860</v>
      </c>
      <c r="U303" s="3" t="s">
        <v>332</v>
      </c>
      <c r="V303" s="3">
        <v>3</v>
      </c>
      <c r="W303" s="3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5:37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2123</v>
      </c>
      <c r="U304" s="3" t="s">
        <v>333</v>
      </c>
      <c r="V304" s="3">
        <v>3</v>
      </c>
      <c r="W304" s="3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5:37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13</v>
      </c>
      <c r="T305" s="3">
        <v>2127</v>
      </c>
      <c r="U305" s="3" t="s">
        <v>334</v>
      </c>
      <c r="V305" s="3">
        <v>3</v>
      </c>
      <c r="W305" s="3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5:37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3">
        <v>1469</v>
      </c>
      <c r="U306" s="3" t="s">
        <v>335</v>
      </c>
      <c r="V306" s="3">
        <v>3</v>
      </c>
      <c r="W306" s="3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5:37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9" t="s">
        <v>336</v>
      </c>
      <c r="U307" s="3" t="s">
        <v>337</v>
      </c>
      <c r="V307" s="3">
        <v>3</v>
      </c>
      <c r="W307" s="3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5:37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17</v>
      </c>
      <c r="T308" s="3">
        <v>1942</v>
      </c>
      <c r="U308" s="3" t="s">
        <v>338</v>
      </c>
      <c r="V308" s="3">
        <v>3</v>
      </c>
      <c r="W308" s="3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5:37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2138</v>
      </c>
      <c r="U309" s="3" t="s">
        <v>339</v>
      </c>
      <c r="V309" s="3">
        <v>3</v>
      </c>
      <c r="W309" s="3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5:37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13</v>
      </c>
      <c r="T310" s="3">
        <v>2374</v>
      </c>
      <c r="U310" s="3" t="s">
        <v>340</v>
      </c>
      <c r="V310" s="3">
        <v>3</v>
      </c>
      <c r="W310" s="3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5:37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1855</v>
      </c>
      <c r="U311" s="3" t="s">
        <v>341</v>
      </c>
      <c r="V311" s="3">
        <v>3</v>
      </c>
      <c r="W311" s="3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5:37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</v>
      </c>
      <c r="T312" s="3">
        <v>1778</v>
      </c>
      <c r="U312" s="3" t="s">
        <v>342</v>
      </c>
      <c r="V312" s="3">
        <v>3</v>
      </c>
      <c r="W312" s="3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5:37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173</v>
      </c>
      <c r="T313" s="3">
        <v>1164</v>
      </c>
      <c r="U313" s="3" t="s">
        <v>343</v>
      </c>
      <c r="V313" s="3">
        <v>3</v>
      </c>
      <c r="W313" s="3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5:37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2080</v>
      </c>
      <c r="U314" s="3" t="s">
        <v>344</v>
      </c>
      <c r="V314" s="3">
        <v>3</v>
      </c>
      <c r="W314" s="3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5:37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1698</v>
      </c>
      <c r="U315" s="3" t="s">
        <v>345</v>
      </c>
      <c r="V315" s="3">
        <v>3</v>
      </c>
      <c r="W315" s="3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5:37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1831</v>
      </c>
      <c r="U316" s="3" t="s">
        <v>346</v>
      </c>
      <c r="V316" s="3">
        <v>3</v>
      </c>
      <c r="W316" s="3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5:37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1585</v>
      </c>
      <c r="U317" s="3" t="s">
        <v>347</v>
      </c>
      <c r="V317" s="3">
        <v>3</v>
      </c>
      <c r="W317" s="3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5:37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</v>
      </c>
      <c r="T318" s="3">
        <v>1775</v>
      </c>
      <c r="U318" s="3" t="s">
        <v>348</v>
      </c>
      <c r="V318" s="3">
        <v>3</v>
      </c>
      <c r="W318" s="3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5:37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173</v>
      </c>
      <c r="T319" s="3">
        <v>1324</v>
      </c>
      <c r="U319" s="3" t="s">
        <v>349</v>
      </c>
      <c r="V319" s="3">
        <v>3</v>
      </c>
      <c r="W319" s="3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5:37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1527</v>
      </c>
      <c r="U320" s="3" t="s">
        <v>350</v>
      </c>
      <c r="V320" s="3">
        <v>3</v>
      </c>
      <c r="W320" s="3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5:37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17</v>
      </c>
      <c r="T321" s="3">
        <v>1425</v>
      </c>
      <c r="U321" s="3" t="s">
        <v>351</v>
      </c>
      <c r="V321" s="3">
        <v>3</v>
      </c>
      <c r="W321" s="3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5:37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2103</v>
      </c>
      <c r="U322" s="3" t="s">
        <v>352</v>
      </c>
      <c r="V322" s="3">
        <v>3</v>
      </c>
      <c r="W322" s="3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5:37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13</v>
      </c>
      <c r="T323" s="3">
        <v>2266</v>
      </c>
      <c r="U323" s="3" t="s">
        <v>353</v>
      </c>
      <c r="V323" s="3">
        <v>3</v>
      </c>
      <c r="W323" s="3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5:37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1717</v>
      </c>
      <c r="U324" s="3" t="s">
        <v>354</v>
      </c>
      <c r="V324" s="3">
        <v>3</v>
      </c>
      <c r="W324" s="3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5:37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1811</v>
      </c>
      <c r="U325" s="3" t="s">
        <v>355</v>
      </c>
      <c r="V325" s="3">
        <v>3</v>
      </c>
      <c r="W325" s="3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5:37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1904</v>
      </c>
      <c r="U326" s="3" t="s">
        <v>356</v>
      </c>
      <c r="V326" s="3">
        <v>3</v>
      </c>
      <c r="W326" s="3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5:37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17</v>
      </c>
      <c r="T327" s="3">
        <v>1913</v>
      </c>
      <c r="U327" s="3" t="s">
        <v>357</v>
      </c>
      <c r="V327" s="3">
        <v>3</v>
      </c>
      <c r="W327" s="3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5:37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93</v>
      </c>
      <c r="T328" s="3">
        <v>3088</v>
      </c>
      <c r="U328" s="3" t="s">
        <v>358</v>
      </c>
      <c r="V328" s="3">
        <v>3</v>
      </c>
      <c r="W328" s="3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5:37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13</v>
      </c>
      <c r="T329" s="3">
        <v>2496</v>
      </c>
      <c r="U329" s="3" t="s">
        <v>359</v>
      </c>
      <c r="V329" s="3">
        <v>3</v>
      </c>
      <c r="W329" s="3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5:37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1523</v>
      </c>
      <c r="U330" s="3" t="s">
        <v>360</v>
      </c>
      <c r="V330" s="3">
        <v>3</v>
      </c>
      <c r="W330" s="3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5:37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17</v>
      </c>
      <c r="T331" s="3">
        <v>1759</v>
      </c>
      <c r="U331" s="3" t="s">
        <v>361</v>
      </c>
      <c r="V331" s="3">
        <v>3</v>
      </c>
      <c r="W331" s="3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5:37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2196</v>
      </c>
      <c r="U332" s="3" t="s">
        <v>362</v>
      </c>
      <c r="V332" s="3">
        <v>3</v>
      </c>
      <c r="W332" s="3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5:37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2533</v>
      </c>
      <c r="U333" s="3" t="s">
        <v>363</v>
      </c>
      <c r="V333" s="3">
        <v>3</v>
      </c>
      <c r="W333" s="3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5:37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13</v>
      </c>
      <c r="T334" s="3">
        <v>2131</v>
      </c>
      <c r="U334" s="3" t="s">
        <v>364</v>
      </c>
      <c r="V334" s="3">
        <v>3</v>
      </c>
      <c r="W334" s="3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5:37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17</v>
      </c>
      <c r="T335" s="3">
        <v>1822</v>
      </c>
      <c r="U335" s="3" t="s">
        <v>365</v>
      </c>
      <c r="V335" s="3">
        <v>3</v>
      </c>
      <c r="W335" s="3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5:37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13</v>
      </c>
      <c r="T336" s="3">
        <v>2272</v>
      </c>
      <c r="U336" s="3" t="s">
        <v>366</v>
      </c>
      <c r="V336" s="3">
        <v>3</v>
      </c>
      <c r="W336" s="3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5:37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1916</v>
      </c>
      <c r="U337" s="3" t="s">
        <v>367</v>
      </c>
      <c r="V337" s="3">
        <v>3</v>
      </c>
      <c r="W337" s="3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5:37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2028</v>
      </c>
      <c r="U338" s="3" t="s">
        <v>368</v>
      </c>
      <c r="V338" s="3">
        <v>3</v>
      </c>
      <c r="W338" s="3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5:37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2044</v>
      </c>
      <c r="U339" s="3" t="s">
        <v>369</v>
      </c>
      <c r="V339" s="3">
        <v>3</v>
      </c>
      <c r="W339" s="3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5:37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1984</v>
      </c>
      <c r="U340" s="3" t="s">
        <v>370</v>
      </c>
      <c r="V340" s="3">
        <v>3</v>
      </c>
      <c r="W340" s="3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5:37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17</v>
      </c>
      <c r="T341" s="3">
        <v>1878</v>
      </c>
      <c r="U341" s="3" t="s">
        <v>371</v>
      </c>
      <c r="V341" s="3">
        <v>3</v>
      </c>
      <c r="W341" s="3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5:37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2133</v>
      </c>
      <c r="U342" s="3" t="s">
        <v>372</v>
      </c>
      <c r="V342" s="3">
        <v>3</v>
      </c>
      <c r="W342" s="3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5:37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2346</v>
      </c>
      <c r="U343" s="3" t="s">
        <v>373</v>
      </c>
      <c r="V343" s="3">
        <v>3</v>
      </c>
      <c r="W343" s="3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5:37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13</v>
      </c>
      <c r="T344" s="3">
        <v>2407</v>
      </c>
      <c r="U344" s="3" t="s">
        <v>374</v>
      </c>
      <c r="V344" s="3">
        <v>3</v>
      </c>
      <c r="W344" s="3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5:37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</v>
      </c>
      <c r="T345" s="3">
        <v>1478</v>
      </c>
      <c r="U345" s="3" t="s">
        <v>375</v>
      </c>
      <c r="V345" s="3">
        <v>3</v>
      </c>
      <c r="W345" s="3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5:37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173</v>
      </c>
      <c r="T346" s="3">
        <v>1284</v>
      </c>
      <c r="U346" s="3" t="s">
        <v>376</v>
      </c>
      <c r="V346" s="3">
        <v>3</v>
      </c>
      <c r="W346" s="3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5:37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13</v>
      </c>
      <c r="T347" s="3">
        <v>2330</v>
      </c>
      <c r="U347" s="3" t="s">
        <v>377</v>
      </c>
      <c r="V347" s="3">
        <v>3</v>
      </c>
      <c r="W347" s="3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5:37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173</v>
      </c>
      <c r="T348" s="3">
        <v>1211</v>
      </c>
      <c r="U348" s="3" t="s">
        <v>378</v>
      </c>
      <c r="V348" s="3">
        <v>3</v>
      </c>
      <c r="W348" s="3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5:37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13</v>
      </c>
      <c r="T349" s="3">
        <v>2158</v>
      </c>
      <c r="U349" s="3" t="s">
        <v>379</v>
      </c>
      <c r="V349" s="3">
        <v>3</v>
      </c>
      <c r="W349" s="3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5:37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173</v>
      </c>
      <c r="T350" s="3">
        <v>1200</v>
      </c>
      <c r="U350" s="3" t="s">
        <v>380</v>
      </c>
      <c r="V350" s="3">
        <v>3</v>
      </c>
      <c r="W350" s="3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5:37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17</v>
      </c>
      <c r="T351" s="3">
        <v>1859</v>
      </c>
      <c r="U351" s="3" t="s">
        <v>381</v>
      </c>
      <c r="V351" s="3">
        <v>3</v>
      </c>
      <c r="W351" s="3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5:37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2150</v>
      </c>
      <c r="U352" s="3" t="s">
        <v>382</v>
      </c>
      <c r="V352" s="3">
        <v>3</v>
      </c>
      <c r="W352" s="3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5:37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13</v>
      </c>
      <c r="T353" s="3">
        <v>2107</v>
      </c>
      <c r="U353" s="3" t="s">
        <v>383</v>
      </c>
      <c r="V353" s="3">
        <v>3</v>
      </c>
      <c r="W353" s="3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5:37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17</v>
      </c>
      <c r="T354" s="3">
        <v>1589</v>
      </c>
      <c r="U354" s="3" t="s">
        <v>384</v>
      </c>
      <c r="V354" s="3">
        <v>3</v>
      </c>
      <c r="W354" s="3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5:37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2658</v>
      </c>
      <c r="U355" s="3" t="s">
        <v>385</v>
      </c>
      <c r="V355" s="3">
        <v>3</v>
      </c>
      <c r="W355" s="3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5:37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13</v>
      </c>
      <c r="T356" s="3">
        <v>2333</v>
      </c>
      <c r="U356" s="3" t="s">
        <v>386</v>
      </c>
      <c r="V356" s="3">
        <v>3</v>
      </c>
      <c r="W356" s="3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5:37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173</v>
      </c>
      <c r="T357" s="3">
        <v>1099</v>
      </c>
      <c r="U357" s="3" t="s">
        <v>387</v>
      </c>
      <c r="V357" s="3">
        <v>3</v>
      </c>
      <c r="W357" s="3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5:37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1499</v>
      </c>
      <c r="U358" s="3" t="s">
        <v>388</v>
      </c>
      <c r="V358" s="3">
        <v>3</v>
      </c>
      <c r="W358" s="3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5:37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</v>
      </c>
      <c r="T359" s="3">
        <v>1507</v>
      </c>
      <c r="U359" s="3" t="s">
        <v>389</v>
      </c>
      <c r="V359" s="3">
        <v>3</v>
      </c>
      <c r="W359" s="3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5:37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173</v>
      </c>
      <c r="T360" s="3">
        <v>1347</v>
      </c>
      <c r="U360" s="3" t="s">
        <v>390</v>
      </c>
      <c r="V360" s="3">
        <v>3</v>
      </c>
      <c r="W360" s="3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5:37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</v>
      </c>
      <c r="T361" s="3">
        <v>1636</v>
      </c>
      <c r="U361" s="3" t="s">
        <v>391</v>
      </c>
      <c r="V361" s="3">
        <v>3</v>
      </c>
      <c r="W361" s="3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5:37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1184</v>
      </c>
      <c r="U362" s="3" t="s">
        <v>392</v>
      </c>
      <c r="V362" s="3">
        <v>3</v>
      </c>
      <c r="W362" s="3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5:37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173</v>
      </c>
      <c r="T363" s="3">
        <v>1311</v>
      </c>
      <c r="U363" s="3" t="s">
        <v>393</v>
      </c>
      <c r="V363" s="3">
        <v>3</v>
      </c>
      <c r="W363" s="3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5:37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2414</v>
      </c>
      <c r="U364" s="3" t="s">
        <v>394</v>
      </c>
      <c r="V364" s="3">
        <v>3</v>
      </c>
      <c r="W364" s="3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5:37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2566</v>
      </c>
      <c r="U365" s="3" t="s">
        <v>395</v>
      </c>
      <c r="V365" s="3">
        <v>3</v>
      </c>
      <c r="W365" s="3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5:37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13</v>
      </c>
      <c r="T366" s="3">
        <v>2477</v>
      </c>
      <c r="U366" s="3" t="s">
        <v>396</v>
      </c>
      <c r="V366" s="3">
        <v>3</v>
      </c>
      <c r="W366" s="3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5:37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17</v>
      </c>
      <c r="T367" s="3">
        <v>1962</v>
      </c>
      <c r="U367" s="3" t="s">
        <v>397</v>
      </c>
      <c r="V367" s="3">
        <v>3</v>
      </c>
      <c r="W367" s="3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5:37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13</v>
      </c>
      <c r="T368" s="3">
        <v>2150</v>
      </c>
      <c r="U368" s="3" t="s">
        <v>398</v>
      </c>
      <c r="V368" s="3">
        <v>3</v>
      </c>
      <c r="W368" s="3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5:37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1830</v>
      </c>
      <c r="U369" s="3" t="s">
        <v>399</v>
      </c>
      <c r="V369" s="3">
        <v>3</v>
      </c>
      <c r="W369" s="3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5:37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17</v>
      </c>
      <c r="T370" s="3">
        <v>1906</v>
      </c>
      <c r="U370" s="3" t="s">
        <v>400</v>
      </c>
      <c r="V370" s="3">
        <v>3</v>
      </c>
      <c r="W370" s="3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5:37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2715</v>
      </c>
      <c r="U371" s="3" t="s">
        <v>401</v>
      </c>
      <c r="V371" s="3">
        <v>3</v>
      </c>
      <c r="W371" s="3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5:37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13</v>
      </c>
      <c r="T372" s="3">
        <v>2595</v>
      </c>
      <c r="U372" s="3" t="s">
        <v>402</v>
      </c>
      <c r="V372" s="3">
        <v>3</v>
      </c>
      <c r="W372" s="3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5:37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17</v>
      </c>
      <c r="T373" s="3">
        <v>1981</v>
      </c>
      <c r="U373" s="3" t="s">
        <v>403</v>
      </c>
      <c r="V373" s="3">
        <v>3</v>
      </c>
      <c r="W373" s="3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5:37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2604</v>
      </c>
      <c r="U374" s="3" t="s">
        <v>404</v>
      </c>
      <c r="V374" s="3">
        <v>3</v>
      </c>
      <c r="W374" s="3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5:37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13</v>
      </c>
      <c r="T375" s="3">
        <v>2527</v>
      </c>
      <c r="U375" s="3" t="s">
        <v>405</v>
      </c>
      <c r="V375" s="3">
        <v>3</v>
      </c>
      <c r="W375" s="3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5:37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1786</v>
      </c>
      <c r="U376" s="3" t="s">
        <v>406</v>
      </c>
      <c r="V376" s="3">
        <v>3</v>
      </c>
      <c r="W376" s="3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5:37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17</v>
      </c>
      <c r="T377" s="3">
        <v>1713</v>
      </c>
      <c r="U377" s="3" t="s">
        <v>407</v>
      </c>
      <c r="V377" s="3">
        <v>3</v>
      </c>
      <c r="W377" s="3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5:37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13</v>
      </c>
      <c r="T378" s="3">
        <v>2272</v>
      </c>
      <c r="U378" s="3" t="s">
        <v>408</v>
      </c>
      <c r="V378" s="3">
        <v>3</v>
      </c>
      <c r="W378" s="3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5:37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17</v>
      </c>
      <c r="T379" s="3">
        <v>2014</v>
      </c>
      <c r="U379" s="3" t="s">
        <v>409</v>
      </c>
      <c r="V379" s="3">
        <v>3</v>
      </c>
      <c r="W379" s="3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5:37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2148</v>
      </c>
      <c r="U380" s="3" t="s">
        <v>410</v>
      </c>
      <c r="V380" s="3">
        <v>3</v>
      </c>
      <c r="W380" s="3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5:37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2418</v>
      </c>
      <c r="U381" s="3" t="s">
        <v>411</v>
      </c>
      <c r="V381" s="3">
        <v>3</v>
      </c>
      <c r="W381" s="3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5:37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13</v>
      </c>
      <c r="T382" s="3">
        <v>2107</v>
      </c>
      <c r="U382" s="3" t="s">
        <v>412</v>
      </c>
      <c r="V382" s="3">
        <v>3</v>
      </c>
      <c r="W382" s="3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5:37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1726</v>
      </c>
      <c r="U383" s="3" t="s">
        <v>413</v>
      </c>
      <c r="V383" s="3">
        <v>3</v>
      </c>
      <c r="W383" s="3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5:37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17</v>
      </c>
      <c r="T384" s="3">
        <v>1517</v>
      </c>
      <c r="U384" s="3" t="s">
        <v>414</v>
      </c>
      <c r="V384" s="3">
        <v>3</v>
      </c>
      <c r="W384" s="3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5:37" x14ac:dyDescent="0.3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 t="s">
        <v>323</v>
      </c>
      <c r="S385" s="3" t="s">
        <v>13</v>
      </c>
      <c r="T385" s="3">
        <v>2661</v>
      </c>
      <c r="U385" s="3" t="s">
        <v>415</v>
      </c>
      <c r="V385" s="3">
        <v>3</v>
      </c>
      <c r="W385" s="3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5:37" x14ac:dyDescent="0.3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5:37" x14ac:dyDescent="0.3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5:37" x14ac:dyDescent="0.3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5:37" x14ac:dyDescent="0.3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5:37" x14ac:dyDescent="0.3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5:37" x14ac:dyDescent="0.3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5:37" x14ac:dyDescent="0.3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5:37" x14ac:dyDescent="0.3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5:37" x14ac:dyDescent="0.3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5:37" x14ac:dyDescent="0.3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5:37" x14ac:dyDescent="0.3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5:37" x14ac:dyDescent="0.3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5:37" x14ac:dyDescent="0.3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5:37" x14ac:dyDescent="0.3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5:37" x14ac:dyDescent="0.3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5:37" x14ac:dyDescent="0.3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5:37" x14ac:dyDescent="0.3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5:37" x14ac:dyDescent="0.3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5:37" x14ac:dyDescent="0.3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5:37" x14ac:dyDescent="0.3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5:37" x14ac:dyDescent="0.3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5:37" x14ac:dyDescent="0.3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5:37" x14ac:dyDescent="0.3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5:37" x14ac:dyDescent="0.3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5:37" x14ac:dyDescent="0.3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5:37" x14ac:dyDescent="0.3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5:37" x14ac:dyDescent="0.3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5:37" x14ac:dyDescent="0.3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5:37" x14ac:dyDescent="0.3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5:37" x14ac:dyDescent="0.3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5:37" x14ac:dyDescent="0.3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5:37" x14ac:dyDescent="0.3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5:37" x14ac:dyDescent="0.3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5:37" x14ac:dyDescent="0.3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5:37" x14ac:dyDescent="0.3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5:37" x14ac:dyDescent="0.3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5:37" x14ac:dyDescent="0.3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5:37" x14ac:dyDescent="0.3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5:37" x14ac:dyDescent="0.3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5:37" x14ac:dyDescent="0.3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5:37" x14ac:dyDescent="0.3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5:37" x14ac:dyDescent="0.3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5:37" x14ac:dyDescent="0.3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5:37" x14ac:dyDescent="0.3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5:37" x14ac:dyDescent="0.3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5:37" x14ac:dyDescent="0.3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5:37" x14ac:dyDescent="0.3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5:37" x14ac:dyDescent="0.3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5:37" x14ac:dyDescent="0.3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5:37" x14ac:dyDescent="0.3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5:37" x14ac:dyDescent="0.3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5:37" x14ac:dyDescent="0.3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5:37" x14ac:dyDescent="0.3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5:37" x14ac:dyDescent="0.3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5:37" x14ac:dyDescent="0.3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5:37" x14ac:dyDescent="0.3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5:37" x14ac:dyDescent="0.3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5:37" x14ac:dyDescent="0.3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5:37" x14ac:dyDescent="0.3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5:37" x14ac:dyDescent="0.3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5:37" x14ac:dyDescent="0.3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5:37" x14ac:dyDescent="0.3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5:37" x14ac:dyDescent="0.3">
      <c r="G448" s="2"/>
      <c r="H448" s="2"/>
      <c r="I448" s="2"/>
      <c r="J448" s="2"/>
      <c r="K448" s="2"/>
    </row>
  </sheetData>
  <mergeCells count="13">
    <mergeCell ref="G39:K39"/>
    <mergeCell ref="C15:D15"/>
    <mergeCell ref="B23:D26"/>
    <mergeCell ref="G25:K25"/>
    <mergeCell ref="G26:K26"/>
    <mergeCell ref="G31:K31"/>
    <mergeCell ref="G35:K35"/>
    <mergeCell ref="B12:D14"/>
    <mergeCell ref="C6:D6"/>
    <mergeCell ref="C7:D7"/>
    <mergeCell ref="C8:D8"/>
    <mergeCell ref="C9:D9"/>
    <mergeCell ref="C10:D10"/>
  </mergeCells>
  <dataValidations count="3">
    <dataValidation type="list" allowBlank="1" showInputMessage="1" showErrorMessage="1" sqref="C10:D10">
      <formula1>$F$6:$F$10</formula1>
    </dataValidation>
    <dataValidation type="list" allowBlank="1" showInputMessage="1" showErrorMessage="1" sqref="C15:D15">
      <formula1>$P$6:$P$7</formula1>
    </dataValidation>
    <dataValidation type="list" allowBlank="1" showInputMessage="1" showErrorMessage="1" sqref="C17">
      <formula1>$H$6:$H$9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48"/>
  <sheetViews>
    <sheetView workbookViewId="0">
      <selection activeCell="G10" sqref="G10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7.140625" style="1" customWidth="1"/>
    <col min="9" max="9" width="16.140625" style="1" customWidth="1"/>
    <col min="10" max="10" width="15.7109375" style="1" customWidth="1"/>
    <col min="11" max="11" width="12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37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7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2:37" x14ac:dyDescent="0.3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7" x14ac:dyDescent="0.3">
      <c r="B4" s="4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ht="19.5" thickBot="1" x14ac:dyDescent="0.35">
      <c r="E5" s="3"/>
      <c r="F5" s="3"/>
      <c r="G5" s="3"/>
      <c r="H5" s="3" t="s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19.5" thickBot="1" x14ac:dyDescent="0.35">
      <c r="B6" s="5" t="s">
        <v>3</v>
      </c>
      <c r="C6" s="82" t="s">
        <v>581</v>
      </c>
      <c r="D6" s="83"/>
      <c r="E6" s="3">
        <v>0.11</v>
      </c>
      <c r="F6" s="3" t="s">
        <v>5</v>
      </c>
      <c r="G6" s="3">
        <v>0.26400000000000001</v>
      </c>
      <c r="H6" s="3">
        <v>3</v>
      </c>
      <c r="I6" s="3"/>
      <c r="J6" s="3"/>
      <c r="K6" s="3" t="s">
        <v>417</v>
      </c>
      <c r="L6" s="3"/>
      <c r="M6" s="3"/>
      <c r="N6" s="3"/>
      <c r="O6" s="3"/>
      <c r="P6" s="3" t="s">
        <v>418</v>
      </c>
      <c r="Q6" s="3"/>
      <c r="R6" s="49" t="s">
        <v>6</v>
      </c>
      <c r="S6" s="49" t="s">
        <v>7</v>
      </c>
      <c r="T6" s="49" t="s">
        <v>8</v>
      </c>
      <c r="U6" s="49" t="s">
        <v>3</v>
      </c>
      <c r="V6" s="49" t="s">
        <v>9</v>
      </c>
      <c r="W6" s="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ht="20.25" thickTop="1" thickBot="1" x14ac:dyDescent="0.35">
      <c r="B7" s="7" t="s">
        <v>10</v>
      </c>
      <c r="C7" s="84" t="str">
        <f ca="1">OFFSET(R6,MATCH(C6,U7:U385,0),0)</f>
        <v>RI</v>
      </c>
      <c r="D7" s="85"/>
      <c r="E7" s="3">
        <v>6.2600000000000003E-2</v>
      </c>
      <c r="F7" s="3" t="s">
        <v>11</v>
      </c>
      <c r="G7" s="3">
        <v>0.20300000000000001</v>
      </c>
      <c r="H7" s="3">
        <v>3.5</v>
      </c>
      <c r="I7" s="3"/>
      <c r="J7" s="3"/>
      <c r="K7" s="3" t="s">
        <v>419</v>
      </c>
      <c r="L7" s="3"/>
      <c r="M7" s="3"/>
      <c r="N7" s="3"/>
      <c r="O7" s="3"/>
      <c r="P7" s="3" t="s">
        <v>420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ht="20.25" thickTop="1" thickBot="1" x14ac:dyDescent="0.35">
      <c r="B8" s="7" t="s">
        <v>15</v>
      </c>
      <c r="C8" s="84" t="str">
        <f ca="1">OFFSET(S6,MATCH(C6,U7:U385,0),0)</f>
        <v>E</v>
      </c>
      <c r="D8" s="85"/>
      <c r="E8" s="3">
        <v>0.1148</v>
      </c>
      <c r="F8" s="3" t="s">
        <v>16</v>
      </c>
      <c r="G8" s="3">
        <v>0.23400000000000001</v>
      </c>
      <c r="H8" s="3">
        <v>4</v>
      </c>
      <c r="I8" s="3"/>
      <c r="J8" s="3"/>
      <c r="K8" s="3" t="s">
        <v>421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2:37" ht="20.25" thickTop="1" thickBot="1" x14ac:dyDescent="0.35">
      <c r="B9" s="7" t="s">
        <v>19</v>
      </c>
      <c r="C9" s="84">
        <f ca="1">OFFSET(T6,MATCH(C6,U7:U385,0),0)</f>
        <v>2324</v>
      </c>
      <c r="D9" s="85"/>
      <c r="E9" s="3">
        <v>5.74E-2</v>
      </c>
      <c r="F9" s="3" t="s">
        <v>20</v>
      </c>
      <c r="G9" s="3">
        <v>0</v>
      </c>
      <c r="H9" s="3">
        <v>4.5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2:37" ht="20.25" thickTop="1" thickBot="1" x14ac:dyDescent="0.35">
      <c r="B10" s="8" t="s">
        <v>422</v>
      </c>
      <c r="C10" s="105" t="s">
        <v>23</v>
      </c>
      <c r="D10" s="106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2:37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ht="18.75" customHeight="1" x14ac:dyDescent="0.3">
      <c r="B12" s="99" t="s">
        <v>589</v>
      </c>
      <c r="C12" s="100"/>
      <c r="D12" s="101"/>
      <c r="E12" s="3"/>
      <c r="F12" s="3"/>
      <c r="G12" s="3"/>
      <c r="H12" s="3"/>
      <c r="I12" s="3"/>
      <c r="J12" s="3" t="s">
        <v>35</v>
      </c>
      <c r="K12" s="3">
        <f ca="1">C18*K13/1000</f>
        <v>8.3100154000000011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7" x14ac:dyDescent="0.3">
      <c r="B13" s="112"/>
      <c r="C13" s="113"/>
      <c r="D13" s="114"/>
      <c r="E13" s="3"/>
      <c r="F13" s="3"/>
      <c r="G13" s="3"/>
      <c r="H13" s="3"/>
      <c r="I13" s="3"/>
      <c r="J13" s="3" t="s">
        <v>37</v>
      </c>
      <c r="K13" s="3">
        <f ca="1">OFFSET(G5,MATCH(C10,F6:F10,0),0)</f>
        <v>0.32678000000000001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2:37" ht="19.5" thickBot="1" x14ac:dyDescent="0.35">
      <c r="B14" s="115"/>
      <c r="C14" s="116"/>
      <c r="D14" s="11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2:37" ht="19.5" thickBot="1" x14ac:dyDescent="0.35">
      <c r="B15" s="10" t="s">
        <v>423</v>
      </c>
      <c r="C15" s="71" t="s">
        <v>420</v>
      </c>
      <c r="D15" s="73"/>
      <c r="E15" s="3" t="s">
        <v>424</v>
      </c>
      <c r="F15" s="3">
        <f ca="1">IF(C15=P6,F16,F19)</f>
        <v>50.86</v>
      </c>
      <c r="G15" s="3"/>
      <c r="H15" s="3"/>
      <c r="I15" s="3"/>
      <c r="J15" s="3"/>
      <c r="K15" s="3"/>
      <c r="L15" s="3"/>
      <c r="M15" s="3" t="s">
        <v>583</v>
      </c>
      <c r="N15" s="3" t="s">
        <v>584</v>
      </c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  <c r="W15" s="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2:37" ht="19.5" thickBot="1" x14ac:dyDescent="0.35">
      <c r="B16" s="10" t="s">
        <v>425</v>
      </c>
      <c r="C16" s="13">
        <v>500</v>
      </c>
      <c r="D16" s="14"/>
      <c r="E16" s="9" t="s">
        <v>418</v>
      </c>
      <c r="F16" s="3">
        <f ca="1">IF(C17&lt;H9,F17,M16)</f>
        <v>31.04</v>
      </c>
      <c r="G16" s="3"/>
      <c r="H16" s="3"/>
      <c r="I16" s="3"/>
      <c r="J16" s="3"/>
      <c r="K16" s="3"/>
      <c r="L16" s="3" t="s">
        <v>585</v>
      </c>
      <c r="M16" s="3">
        <f ca="1">IF(C9&gt;3000,K40,M17)</f>
        <v>31.04</v>
      </c>
      <c r="N16" s="3">
        <f ca="1">IF(C9&gt;3000,K41,N17)</f>
        <v>50.86</v>
      </c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:37" ht="19.5" thickBot="1" x14ac:dyDescent="0.35">
      <c r="B17" s="12" t="s">
        <v>40</v>
      </c>
      <c r="C17" s="13">
        <v>4.5</v>
      </c>
      <c r="D17" s="14"/>
      <c r="E17" s="9" t="s">
        <v>418</v>
      </c>
      <c r="F17" s="3">
        <f ca="1">IF(C17&lt;H8,F18,M19)</f>
        <v>27.42</v>
      </c>
      <c r="G17" s="3"/>
      <c r="H17" s="3"/>
      <c r="I17" s="3"/>
      <c r="J17" s="3"/>
      <c r="K17" s="3"/>
      <c r="L17" s="3"/>
      <c r="M17" s="3">
        <f ca="1">IF(C9&gt;2100,J40,M18)</f>
        <v>31.04</v>
      </c>
      <c r="N17" s="3">
        <f ca="1">IF(C9&gt;2100,J41,N18)</f>
        <v>50.86</v>
      </c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  <c r="W17" s="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:37" ht="19.5" thickBot="1" x14ac:dyDescent="0.35">
      <c r="B18" s="10" t="s">
        <v>42</v>
      </c>
      <c r="C18" s="23">
        <f ca="1">F22</f>
        <v>25430</v>
      </c>
      <c r="D18" s="14"/>
      <c r="E18" s="9" t="s">
        <v>418</v>
      </c>
      <c r="F18" s="3">
        <f ca="1">IF(C17&lt;H7,M22,M25)</f>
        <v>16.48</v>
      </c>
      <c r="G18" s="3"/>
      <c r="H18" s="3"/>
      <c r="I18" s="3"/>
      <c r="J18" s="3"/>
      <c r="K18" s="3"/>
      <c r="L18" s="3"/>
      <c r="M18" s="3">
        <f ca="1">IF(C9&gt;1400,I40,H40)</f>
        <v>17.32</v>
      </c>
      <c r="N18" s="3">
        <f ca="1">IF(C9&gt;1400,I41,H41)</f>
        <v>33.229999999999997</v>
      </c>
      <c r="O18" s="3"/>
      <c r="P18" s="3"/>
      <c r="Q18" s="3"/>
      <c r="R18" s="3" t="s">
        <v>12</v>
      </c>
      <c r="S18" s="3" t="s">
        <v>13</v>
      </c>
      <c r="T18" s="3">
        <v>2309</v>
      </c>
      <c r="U18" s="3" t="s">
        <v>38</v>
      </c>
      <c r="V18" s="3">
        <v>2</v>
      </c>
      <c r="W18" s="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:37" ht="19.5" thickBot="1" x14ac:dyDescent="0.35">
      <c r="B19" s="10" t="s">
        <v>44</v>
      </c>
      <c r="C19" s="17">
        <f ca="1">C18/E23</f>
        <v>4.7532710280373829</v>
      </c>
      <c r="D19" s="14"/>
      <c r="E19" s="9" t="s">
        <v>426</v>
      </c>
      <c r="F19" s="3">
        <f ca="1">IF(C17&lt;H9,F20,N16)</f>
        <v>50.86</v>
      </c>
      <c r="G19" s="3"/>
      <c r="H19" s="3"/>
      <c r="I19" s="3"/>
      <c r="J19" s="3"/>
      <c r="K19" s="3"/>
      <c r="L19" s="3" t="s">
        <v>586</v>
      </c>
      <c r="M19" s="3">
        <f ca="1">IF(C9&gt;3000,K36,M20)</f>
        <v>27.42</v>
      </c>
      <c r="N19" s="3">
        <f ca="1">IF(C9&gt;3000,K37,N20)</f>
        <v>44.91</v>
      </c>
      <c r="O19" s="3"/>
      <c r="P19" s="3"/>
      <c r="Q19" s="3"/>
      <c r="R19" s="3" t="s">
        <v>12</v>
      </c>
      <c r="S19" s="3" t="s">
        <v>17</v>
      </c>
      <c r="T19" s="3">
        <v>1828</v>
      </c>
      <c r="U19" s="3" t="s">
        <v>39</v>
      </c>
      <c r="V19" s="3">
        <v>2</v>
      </c>
      <c r="W19" s="3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37" ht="19.5" thickBot="1" x14ac:dyDescent="0.35">
      <c r="B20" s="10" t="s">
        <v>427</v>
      </c>
      <c r="C20" s="16">
        <f ca="1">OFFSET(E5,MATCH(C10,F6:F10,0),0)*C18</f>
        <v>4577.3999999999996</v>
      </c>
      <c r="D20" s="14"/>
      <c r="E20" s="9" t="s">
        <v>426</v>
      </c>
      <c r="F20" s="3">
        <f ca="1">IF(C17&lt;H8,F21,N19)</f>
        <v>44.91</v>
      </c>
      <c r="G20" s="15"/>
      <c r="H20" s="3"/>
      <c r="I20" s="3"/>
      <c r="J20" s="3"/>
      <c r="K20" s="3"/>
      <c r="L20" s="3"/>
      <c r="M20" s="3">
        <f ca="1">IF(C9&gt;2100,J36,M21)</f>
        <v>27.42</v>
      </c>
      <c r="N20" s="3">
        <f ca="1">IF(C9&gt;2100,J37,N21)</f>
        <v>44.91</v>
      </c>
      <c r="O20" s="3"/>
      <c r="P20" s="3"/>
      <c r="Q20" s="3"/>
      <c r="R20" s="3" t="s">
        <v>12</v>
      </c>
      <c r="S20" s="3" t="s">
        <v>17</v>
      </c>
      <c r="T20" s="3">
        <v>2014</v>
      </c>
      <c r="U20" s="3" t="s">
        <v>41</v>
      </c>
      <c r="V20" s="3">
        <v>2</v>
      </c>
      <c r="W20" s="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:37" ht="19.5" thickBot="1" x14ac:dyDescent="0.35">
      <c r="B21" s="18" t="s">
        <v>428</v>
      </c>
      <c r="C21" s="19">
        <f ca="1">K12</f>
        <v>8.3100154000000011</v>
      </c>
      <c r="D21" s="20"/>
      <c r="E21" s="9" t="s">
        <v>426</v>
      </c>
      <c r="F21" s="3">
        <f ca="1">IF(C17&lt;3.5,N22,N25)</f>
        <v>31</v>
      </c>
      <c r="G21" s="3"/>
      <c r="H21" s="3"/>
      <c r="I21" s="3"/>
      <c r="J21" s="3"/>
      <c r="K21" s="3"/>
      <c r="L21" s="3"/>
      <c r="M21" s="3">
        <f ca="1">IF(C9&gt;1400,I36,H36)</f>
        <v>15.21</v>
      </c>
      <c r="N21" s="3">
        <f>IF(C14&gt;1400,I37,H37)</f>
        <v>20.64</v>
      </c>
      <c r="O21" s="3"/>
      <c r="P21" s="3"/>
      <c r="Q21" s="3"/>
      <c r="R21" s="3" t="s">
        <v>12</v>
      </c>
      <c r="S21" s="3" t="s">
        <v>17</v>
      </c>
      <c r="T21" s="3">
        <v>2077</v>
      </c>
      <c r="U21" s="3" t="s">
        <v>43</v>
      </c>
      <c r="V21" s="3">
        <v>2</v>
      </c>
      <c r="W21" s="3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7" x14ac:dyDescent="0.3">
      <c r="E22" s="3" t="s">
        <v>429</v>
      </c>
      <c r="F22" s="3">
        <f ca="1">F15*C16</f>
        <v>25430</v>
      </c>
      <c r="G22" s="3"/>
      <c r="H22" s="3"/>
      <c r="I22" s="3"/>
      <c r="J22" s="3"/>
      <c r="K22" s="3"/>
      <c r="L22" s="3" t="s">
        <v>587</v>
      </c>
      <c r="M22" s="3">
        <f ca="1">IF(C9&gt;3000,K32,M23)</f>
        <v>22.75</v>
      </c>
      <c r="N22" s="3">
        <f ca="1">IF(C9&gt;3000,K33,N23)</f>
        <v>37.270000000000003</v>
      </c>
      <c r="O22" s="3"/>
      <c r="P22" s="3"/>
      <c r="Q22" s="3"/>
      <c r="R22" s="3" t="s">
        <v>12</v>
      </c>
      <c r="S22" s="3" t="s">
        <v>13</v>
      </c>
      <c r="T22" s="3">
        <v>2343</v>
      </c>
      <c r="U22" s="3" t="s">
        <v>45</v>
      </c>
      <c r="V22" s="3">
        <v>2</v>
      </c>
      <c r="W22" s="3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:37" ht="18.75" customHeight="1" x14ac:dyDescent="0.3">
      <c r="B23" s="118" t="s">
        <v>430</v>
      </c>
      <c r="C23" s="119"/>
      <c r="D23" s="120"/>
      <c r="E23" s="3">
        <f>IF(C10=F10,5350,11630)</f>
        <v>5350</v>
      </c>
      <c r="F23" s="3"/>
      <c r="G23" s="3"/>
      <c r="H23" s="3"/>
      <c r="I23" s="3"/>
      <c r="J23" s="3"/>
      <c r="K23" s="3"/>
      <c r="L23" s="3"/>
      <c r="M23" s="3">
        <f ca="1">IF(C9&gt;2100,J32,M24)</f>
        <v>22.75</v>
      </c>
      <c r="N23" s="3">
        <f ca="1">IF(C9&gt;2100,J33,N24)</f>
        <v>37.270000000000003</v>
      </c>
      <c r="O23" s="3"/>
      <c r="P23" s="3"/>
      <c r="Q23" s="3"/>
      <c r="R23" s="3" t="s">
        <v>12</v>
      </c>
      <c r="S23" s="3" t="s">
        <v>13</v>
      </c>
      <c r="T23" s="3">
        <v>2120</v>
      </c>
      <c r="U23" s="3" t="s">
        <v>46</v>
      </c>
      <c r="V23" s="3">
        <v>2</v>
      </c>
      <c r="W23" s="3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:37" x14ac:dyDescent="0.3">
      <c r="B24" s="121"/>
      <c r="C24" s="122"/>
      <c r="D24" s="123"/>
      <c r="E24" s="3"/>
      <c r="F24" s="3"/>
      <c r="G24" s="3"/>
      <c r="H24" s="3"/>
      <c r="I24" s="3"/>
      <c r="J24" s="3"/>
      <c r="K24" s="3"/>
      <c r="L24" s="3"/>
      <c r="M24" s="3">
        <f ca="1">IF(C9&gt;1400,I32,H32)</f>
        <v>18.079999999999998</v>
      </c>
      <c r="N24" s="3">
        <f ca="1">IF(C9&gt;1400,I33,H33)</f>
        <v>24.41</v>
      </c>
      <c r="O24" s="3"/>
      <c r="P24" s="3"/>
      <c r="Q24" s="3"/>
      <c r="R24" s="3" t="s">
        <v>12</v>
      </c>
      <c r="S24" s="3" t="s">
        <v>17</v>
      </c>
      <c r="T24" s="3">
        <v>1794</v>
      </c>
      <c r="U24" s="3" t="s">
        <v>47</v>
      </c>
      <c r="V24" s="3">
        <v>2</v>
      </c>
      <c r="W24" s="3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37" x14ac:dyDescent="0.3">
      <c r="B25" s="121"/>
      <c r="C25" s="122"/>
      <c r="D25" s="123"/>
      <c r="E25" s="3"/>
      <c r="F25" s="3"/>
      <c r="G25" s="81" t="s">
        <v>431</v>
      </c>
      <c r="H25" s="81"/>
      <c r="I25" s="81"/>
      <c r="J25" s="81"/>
      <c r="K25" s="81"/>
      <c r="L25" s="3" t="s">
        <v>588</v>
      </c>
      <c r="M25" s="3">
        <f ca="1">IF(C9&gt;3000,K28,M26)</f>
        <v>16.48</v>
      </c>
      <c r="N25" s="3">
        <f ca="1">IF(C9&gt;3000,K29,N26)</f>
        <v>31</v>
      </c>
      <c r="O25" s="3"/>
      <c r="P25" s="3"/>
      <c r="Q25" s="3"/>
      <c r="R25" s="3" t="s">
        <v>12</v>
      </c>
      <c r="S25" s="3" t="s">
        <v>17</v>
      </c>
      <c r="T25" s="3">
        <v>1826</v>
      </c>
      <c r="U25" s="3" t="s">
        <v>48</v>
      </c>
      <c r="V25" s="3">
        <v>2</v>
      </c>
      <c r="W25" s="3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37" x14ac:dyDescent="0.3">
      <c r="B26" s="124"/>
      <c r="C26" s="125"/>
      <c r="D26" s="126"/>
      <c r="E26" s="3"/>
      <c r="F26" s="3"/>
      <c r="G26" s="107" t="s">
        <v>432</v>
      </c>
      <c r="H26" s="107"/>
      <c r="I26" s="107"/>
      <c r="J26" s="107"/>
      <c r="K26" s="107"/>
      <c r="L26" s="3"/>
      <c r="M26" s="3">
        <f ca="1">IF(C9&gt;2100,J28,M28)</f>
        <v>16.48</v>
      </c>
      <c r="N26" s="3">
        <f ca="1">IF(C9&gt;2100,K29,N28)</f>
        <v>31</v>
      </c>
      <c r="O26" s="3"/>
      <c r="P26" s="3"/>
      <c r="Q26" s="3"/>
      <c r="R26" s="3" t="s">
        <v>12</v>
      </c>
      <c r="S26" s="3" t="s">
        <v>13</v>
      </c>
      <c r="T26" s="3">
        <v>2143</v>
      </c>
      <c r="U26" s="3" t="s">
        <v>49</v>
      </c>
      <c r="V26" s="3">
        <v>2</v>
      </c>
      <c r="W26" s="3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:37" x14ac:dyDescent="0.3">
      <c r="E27" s="3"/>
      <c r="F27" s="3"/>
      <c r="G27" s="9"/>
      <c r="H27" s="9" t="s">
        <v>433</v>
      </c>
      <c r="I27" s="9" t="s">
        <v>434</v>
      </c>
      <c r="J27" s="9" t="s">
        <v>435</v>
      </c>
      <c r="K27" s="9" t="s">
        <v>436</v>
      </c>
      <c r="L27" s="3"/>
      <c r="M27" s="3">
        <f ca="1">IF(C9&gt;1400,I28,H28)</f>
        <v>9.01</v>
      </c>
      <c r="N27" s="3">
        <f ca="1">IF(C9&gt;1400,I29,H29)</f>
        <v>17.63</v>
      </c>
      <c r="O27" s="3"/>
      <c r="P27" s="3"/>
      <c r="Q27" s="3"/>
      <c r="R27" s="3" t="s">
        <v>12</v>
      </c>
      <c r="S27" s="3" t="s">
        <v>17</v>
      </c>
      <c r="T27" s="3">
        <v>2031</v>
      </c>
      <c r="U27" s="3" t="s">
        <v>50</v>
      </c>
      <c r="V27" s="3">
        <v>2</v>
      </c>
      <c r="W27" s="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:37" x14ac:dyDescent="0.3">
      <c r="E28" s="3"/>
      <c r="F28" s="3"/>
      <c r="G28" s="3" t="s">
        <v>437</v>
      </c>
      <c r="H28" s="3">
        <v>7.09</v>
      </c>
      <c r="I28" s="3">
        <v>9.01</v>
      </c>
      <c r="J28" s="3">
        <v>16.48</v>
      </c>
      <c r="K28" s="3">
        <v>19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1703</v>
      </c>
      <c r="U28" s="3" t="s">
        <v>51</v>
      </c>
      <c r="V28" s="3">
        <v>2</v>
      </c>
      <c r="W28" s="3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37" x14ac:dyDescent="0.3">
      <c r="E29" s="3"/>
      <c r="F29" s="3"/>
      <c r="G29" s="3" t="s">
        <v>438</v>
      </c>
      <c r="H29" s="3">
        <v>13.61</v>
      </c>
      <c r="I29" s="3">
        <v>17.63</v>
      </c>
      <c r="J29" s="3">
        <v>27.09</v>
      </c>
      <c r="K29" s="3">
        <v>31</v>
      </c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1886</v>
      </c>
      <c r="U29" s="3" t="s">
        <v>52</v>
      </c>
      <c r="V29" s="3">
        <v>2</v>
      </c>
      <c r="W29" s="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:37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1769</v>
      </c>
      <c r="U30" s="3" t="s">
        <v>53</v>
      </c>
      <c r="V30" s="3">
        <v>2</v>
      </c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:37" x14ac:dyDescent="0.3">
      <c r="E31" s="3"/>
      <c r="F31" s="3"/>
      <c r="G31" s="107" t="s">
        <v>439</v>
      </c>
      <c r="H31" s="107"/>
      <c r="I31" s="107"/>
      <c r="J31" s="107"/>
      <c r="K31" s="107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1946</v>
      </c>
      <c r="U31" s="3" t="s">
        <v>54</v>
      </c>
      <c r="V31" s="3">
        <v>2</v>
      </c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:37" x14ac:dyDescent="0.3">
      <c r="E32" s="3"/>
      <c r="F32" s="3"/>
      <c r="G32" s="3" t="s">
        <v>437</v>
      </c>
      <c r="H32" s="3">
        <v>8.43</v>
      </c>
      <c r="I32" s="3">
        <v>18.079999999999998</v>
      </c>
      <c r="J32" s="3">
        <v>22.75</v>
      </c>
      <c r="K32" s="3">
        <v>26.14</v>
      </c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1806</v>
      </c>
      <c r="U32" s="3" t="s">
        <v>55</v>
      </c>
      <c r="V32" s="3">
        <v>2</v>
      </c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5:37" x14ac:dyDescent="0.3">
      <c r="E33" s="3"/>
      <c r="F33" s="3"/>
      <c r="G33" s="3" t="s">
        <v>438</v>
      </c>
      <c r="H33" s="3">
        <v>17.7</v>
      </c>
      <c r="I33" s="3">
        <v>24.41</v>
      </c>
      <c r="J33" s="3">
        <v>37.270000000000003</v>
      </c>
      <c r="K33" s="3">
        <v>42.6</v>
      </c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2026</v>
      </c>
      <c r="U33" s="3" t="s">
        <v>56</v>
      </c>
      <c r="V33" s="3">
        <v>2</v>
      </c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5:37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17</v>
      </c>
      <c r="T34" s="3">
        <v>1661</v>
      </c>
      <c r="U34" s="3" t="s">
        <v>57</v>
      </c>
      <c r="V34" s="3">
        <v>2</v>
      </c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5:37" x14ac:dyDescent="0.3">
      <c r="E35" s="3"/>
      <c r="F35" s="3"/>
      <c r="G35" s="107" t="s">
        <v>440</v>
      </c>
      <c r="H35" s="108"/>
      <c r="I35" s="108"/>
      <c r="J35" s="108"/>
      <c r="K35" s="108"/>
      <c r="L35" s="3"/>
      <c r="M35" s="3"/>
      <c r="N35" s="3"/>
      <c r="O35" s="3"/>
      <c r="P35" s="3"/>
      <c r="Q35" s="3"/>
      <c r="R35" s="3" t="s">
        <v>12</v>
      </c>
      <c r="S35" s="3" t="s">
        <v>13</v>
      </c>
      <c r="T35" s="3">
        <v>2254</v>
      </c>
      <c r="U35" s="3" t="s">
        <v>58</v>
      </c>
      <c r="V35" s="3">
        <v>2</v>
      </c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5:37" x14ac:dyDescent="0.3">
      <c r="E36" s="3"/>
      <c r="F36" s="3"/>
      <c r="G36" s="3" t="s">
        <v>437</v>
      </c>
      <c r="H36" s="3">
        <v>9.9</v>
      </c>
      <c r="I36" s="3">
        <v>15.21</v>
      </c>
      <c r="J36" s="3">
        <v>27.42</v>
      </c>
      <c r="K36" s="3">
        <v>31.49</v>
      </c>
      <c r="L36" s="3"/>
      <c r="M36" s="3"/>
      <c r="N36" s="3"/>
      <c r="O36" s="3"/>
      <c r="P36" s="3"/>
      <c r="Q36" s="3"/>
      <c r="R36" s="3" t="s">
        <v>12</v>
      </c>
      <c r="S36" s="3" t="s">
        <v>17</v>
      </c>
      <c r="T36" s="3">
        <v>1753</v>
      </c>
      <c r="U36" s="3" t="s">
        <v>59</v>
      </c>
      <c r="V36" s="3">
        <v>2</v>
      </c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5:37" x14ac:dyDescent="0.3">
      <c r="E37" s="3"/>
      <c r="F37" s="3"/>
      <c r="G37" s="3" t="s">
        <v>438</v>
      </c>
      <c r="H37" s="3">
        <v>20.64</v>
      </c>
      <c r="I37" s="3">
        <v>29.33</v>
      </c>
      <c r="J37" s="3">
        <v>44.91</v>
      </c>
      <c r="K37" s="3">
        <v>51.33</v>
      </c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2249</v>
      </c>
      <c r="U37" s="3" t="s">
        <v>60</v>
      </c>
      <c r="V37" s="3">
        <v>2</v>
      </c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5:37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2102</v>
      </c>
      <c r="U38" s="3" t="s">
        <v>61</v>
      </c>
      <c r="V38" s="3">
        <v>2</v>
      </c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5:37" x14ac:dyDescent="0.3">
      <c r="E39" s="3"/>
      <c r="F39" s="3"/>
      <c r="G39" s="107" t="s">
        <v>441</v>
      </c>
      <c r="H39" s="108"/>
      <c r="I39" s="108"/>
      <c r="J39" s="108"/>
      <c r="K39" s="108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2322</v>
      </c>
      <c r="U39" s="3" t="s">
        <v>62</v>
      </c>
      <c r="V39" s="3">
        <v>2</v>
      </c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5:37" x14ac:dyDescent="0.3">
      <c r="E40" s="3"/>
      <c r="F40" s="3"/>
      <c r="G40" s="3" t="s">
        <v>437</v>
      </c>
      <c r="H40" s="3">
        <v>11.05</v>
      </c>
      <c r="I40" s="3">
        <v>17.32</v>
      </c>
      <c r="J40" s="3">
        <v>31.04</v>
      </c>
      <c r="K40" s="3">
        <v>35.67</v>
      </c>
      <c r="L40" s="3"/>
      <c r="M40" s="3"/>
      <c r="N40" s="3"/>
      <c r="O40" s="3"/>
      <c r="P40" s="3"/>
      <c r="Q40" s="3"/>
      <c r="R40" s="3" t="s">
        <v>12</v>
      </c>
      <c r="S40" s="3" t="s">
        <v>13</v>
      </c>
      <c r="T40" s="3">
        <v>2203</v>
      </c>
      <c r="U40" s="3" t="s">
        <v>63</v>
      </c>
      <c r="V40" s="3">
        <v>2</v>
      </c>
      <c r="W40" s="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5:37" x14ac:dyDescent="0.3">
      <c r="E41" s="3"/>
      <c r="F41" s="3"/>
      <c r="G41" s="3" t="s">
        <v>438</v>
      </c>
      <c r="H41" s="3">
        <v>22.94</v>
      </c>
      <c r="I41" s="3">
        <v>33.229999999999997</v>
      </c>
      <c r="J41" s="3">
        <v>50.86</v>
      </c>
      <c r="K41" s="3">
        <v>58.12</v>
      </c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1980</v>
      </c>
      <c r="U41" s="3" t="s">
        <v>64</v>
      </c>
      <c r="V41" s="3">
        <v>2</v>
      </c>
      <c r="W41" s="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5:37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1497</v>
      </c>
      <c r="U42" s="3" t="s">
        <v>65</v>
      </c>
      <c r="V42" s="3">
        <v>2</v>
      </c>
      <c r="W42" s="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5:37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17</v>
      </c>
      <c r="T43" s="3">
        <v>1829</v>
      </c>
      <c r="U43" s="3" t="s">
        <v>66</v>
      </c>
      <c r="V43" s="3">
        <v>2</v>
      </c>
      <c r="W43" s="3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5:37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13</v>
      </c>
      <c r="T44" s="3">
        <v>2467</v>
      </c>
      <c r="U44" s="3" t="s">
        <v>67</v>
      </c>
      <c r="V44" s="3">
        <v>2</v>
      </c>
      <c r="W44" s="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5:37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1911</v>
      </c>
      <c r="U45" s="3" t="s">
        <v>68</v>
      </c>
      <c r="V45" s="3">
        <v>2</v>
      </c>
      <c r="W45" s="3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5:37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17</v>
      </c>
      <c r="T46" s="3">
        <v>1824</v>
      </c>
      <c r="U46" s="3" t="s">
        <v>69</v>
      </c>
      <c r="V46" s="3">
        <v>2</v>
      </c>
      <c r="W46" s="3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5:37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2325</v>
      </c>
      <c r="U47" s="3" t="s">
        <v>70</v>
      </c>
      <c r="V47" s="3">
        <v>2</v>
      </c>
      <c r="W47" s="3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5:37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13</v>
      </c>
      <c r="T48" s="3">
        <v>2166</v>
      </c>
      <c r="U48" s="3" t="s">
        <v>71</v>
      </c>
      <c r="V48" s="3">
        <v>2</v>
      </c>
      <c r="W48" s="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5:37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17</v>
      </c>
      <c r="T49" s="3">
        <v>1935</v>
      </c>
      <c r="U49" s="3" t="s">
        <v>72</v>
      </c>
      <c r="V49" s="3">
        <v>2</v>
      </c>
      <c r="W49" s="3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5:37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2146</v>
      </c>
      <c r="U50" s="3" t="s">
        <v>73</v>
      </c>
      <c r="V50" s="3">
        <v>2</v>
      </c>
      <c r="W50" s="3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5:37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2295</v>
      </c>
      <c r="U51" s="3" t="s">
        <v>74</v>
      </c>
      <c r="V51" s="3">
        <v>2</v>
      </c>
      <c r="W51" s="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5:37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2203</v>
      </c>
      <c r="U52" s="3" t="s">
        <v>75</v>
      </c>
      <c r="V52" s="3">
        <v>2</v>
      </c>
      <c r="W52" s="3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5:37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2313</v>
      </c>
      <c r="U53" s="3" t="s">
        <v>76</v>
      </c>
      <c r="V53" s="3">
        <v>2</v>
      </c>
      <c r="W53" s="3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5:37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13</v>
      </c>
      <c r="T54" s="3">
        <v>2272</v>
      </c>
      <c r="U54" s="3" t="s">
        <v>77</v>
      </c>
      <c r="V54" s="3">
        <v>2</v>
      </c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5:37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1937</v>
      </c>
      <c r="U55" s="3" t="s">
        <v>78</v>
      </c>
      <c r="V55" s="3">
        <v>2</v>
      </c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5:37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1658</v>
      </c>
      <c r="U56" s="3" t="s">
        <v>79</v>
      </c>
      <c r="V56" s="3">
        <v>2</v>
      </c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5:37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1957</v>
      </c>
      <c r="U57" s="3" t="s">
        <v>80</v>
      </c>
      <c r="V57" s="3">
        <v>2</v>
      </c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5:37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17</v>
      </c>
      <c r="T58" s="3">
        <v>1654</v>
      </c>
      <c r="U58" s="3" t="s">
        <v>81</v>
      </c>
      <c r="V58" s="3">
        <v>2</v>
      </c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5:37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2375</v>
      </c>
      <c r="U59" s="3" t="s">
        <v>82</v>
      </c>
      <c r="V59" s="3">
        <v>2</v>
      </c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5:37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13</v>
      </c>
      <c r="T60" s="3">
        <v>2113</v>
      </c>
      <c r="U60" s="3" t="s">
        <v>83</v>
      </c>
      <c r="V60" s="3">
        <v>2</v>
      </c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5:37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17</v>
      </c>
      <c r="T61" s="3">
        <v>1891</v>
      </c>
      <c r="U61" s="3" t="s">
        <v>84</v>
      </c>
      <c r="V61" s="3">
        <v>2</v>
      </c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5:37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13</v>
      </c>
      <c r="T62" s="3">
        <v>2113</v>
      </c>
      <c r="U62" s="3" t="s">
        <v>85</v>
      </c>
      <c r="V62" s="3">
        <v>2</v>
      </c>
      <c r="W62" s="3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5:37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1953</v>
      </c>
      <c r="U63" s="3" t="s">
        <v>86</v>
      </c>
      <c r="V63" s="3">
        <v>2</v>
      </c>
      <c r="W63" s="3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5:37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2076</v>
      </c>
      <c r="U64" s="3" t="s">
        <v>87</v>
      </c>
      <c r="V64" s="3">
        <v>2</v>
      </c>
      <c r="W64" s="3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5:37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1905</v>
      </c>
      <c r="U65" s="3" t="s">
        <v>88</v>
      </c>
      <c r="V65" s="3">
        <v>2</v>
      </c>
      <c r="W65" s="3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5:37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1989</v>
      </c>
      <c r="U66" s="3" t="s">
        <v>89</v>
      </c>
      <c r="V66" s="3">
        <v>2</v>
      </c>
      <c r="W66" s="3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5:37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12</v>
      </c>
      <c r="S67" s="3" t="s">
        <v>17</v>
      </c>
      <c r="T67" s="3">
        <v>1917</v>
      </c>
      <c r="U67" s="3" t="s">
        <v>90</v>
      </c>
      <c r="V67" s="3">
        <v>2</v>
      </c>
      <c r="W67" s="3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5:37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13</v>
      </c>
      <c r="T68" s="3">
        <v>2921</v>
      </c>
      <c r="U68" s="3" t="s">
        <v>92</v>
      </c>
      <c r="V68" s="3">
        <v>2</v>
      </c>
      <c r="W68" s="3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5:37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93</v>
      </c>
      <c r="T69" s="3">
        <v>3048</v>
      </c>
      <c r="U69" s="3" t="s">
        <v>94</v>
      </c>
      <c r="V69" s="3">
        <v>2</v>
      </c>
      <c r="W69" s="3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5:37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2320</v>
      </c>
      <c r="U70" s="3" t="s">
        <v>95</v>
      </c>
      <c r="V70" s="3">
        <v>2</v>
      </c>
      <c r="W70" s="3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5:37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2742</v>
      </c>
      <c r="U71" s="3" t="s">
        <v>96</v>
      </c>
      <c r="V71" s="3">
        <v>2</v>
      </c>
      <c r="W71" s="3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5:37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2741</v>
      </c>
      <c r="U72" s="3" t="s">
        <v>97</v>
      </c>
      <c r="V72" s="3">
        <v>2</v>
      </c>
      <c r="W72" s="3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5:37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2805</v>
      </c>
      <c r="U73" s="3" t="s">
        <v>98</v>
      </c>
      <c r="V73" s="3">
        <v>2</v>
      </c>
      <c r="W73" s="3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5:37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2202</v>
      </c>
      <c r="U74" s="3" t="s">
        <v>99</v>
      </c>
      <c r="V74" s="3">
        <v>2</v>
      </c>
      <c r="W74" s="3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5:37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2697</v>
      </c>
      <c r="U75" s="3" t="s">
        <v>100</v>
      </c>
      <c r="V75" s="3">
        <v>2</v>
      </c>
      <c r="W75" s="3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5:37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13</v>
      </c>
      <c r="T76" s="3">
        <v>2566</v>
      </c>
      <c r="U76" s="3" t="s">
        <v>101</v>
      </c>
      <c r="V76" s="3">
        <v>2</v>
      </c>
      <c r="W76" s="3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5:37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17</v>
      </c>
      <c r="T77" s="3">
        <v>1994</v>
      </c>
      <c r="U77" s="3" t="s">
        <v>102</v>
      </c>
      <c r="V77" s="3">
        <v>2</v>
      </c>
      <c r="W77" s="3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5:37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13</v>
      </c>
      <c r="T78" s="3">
        <v>2317</v>
      </c>
      <c r="U78" s="3" t="s">
        <v>103</v>
      </c>
      <c r="V78" s="3">
        <v>2</v>
      </c>
      <c r="W78" s="3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5:37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17</v>
      </c>
      <c r="T79" s="3">
        <v>2087</v>
      </c>
      <c r="U79" s="3" t="s">
        <v>104</v>
      </c>
      <c r="V79" s="3">
        <v>2</v>
      </c>
      <c r="W79" s="3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5:37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2469</v>
      </c>
      <c r="U80" s="3" t="s">
        <v>105</v>
      </c>
      <c r="V80" s="3">
        <v>2</v>
      </c>
      <c r="W80" s="3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5:37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13</v>
      </c>
      <c r="T81" s="3">
        <v>2487</v>
      </c>
      <c r="U81" s="3" t="s">
        <v>106</v>
      </c>
      <c r="V81" s="3">
        <v>2</v>
      </c>
      <c r="W81" s="3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5:37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17</v>
      </c>
      <c r="T82" s="3">
        <v>2016</v>
      </c>
      <c r="U82" s="3" t="s">
        <v>107</v>
      </c>
      <c r="V82" s="3">
        <v>2</v>
      </c>
      <c r="W82" s="3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5:37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13</v>
      </c>
      <c r="T83" s="3">
        <v>2240</v>
      </c>
      <c r="U83" s="3" t="s">
        <v>108</v>
      </c>
      <c r="V83" s="3">
        <v>2</v>
      </c>
      <c r="W83" s="3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5:37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3061</v>
      </c>
      <c r="U84" s="3" t="s">
        <v>109</v>
      </c>
      <c r="V84" s="3">
        <v>2</v>
      </c>
      <c r="W84" s="3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5:37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93</v>
      </c>
      <c r="T85" s="3">
        <v>3148</v>
      </c>
      <c r="U85" s="3" t="s">
        <v>110</v>
      </c>
      <c r="V85" s="3">
        <v>2</v>
      </c>
      <c r="W85" s="3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5:37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13</v>
      </c>
      <c r="T86" s="3">
        <v>2271</v>
      </c>
      <c r="U86" s="3" t="s">
        <v>111</v>
      </c>
      <c r="V86" s="3">
        <v>2</v>
      </c>
      <c r="W86" s="3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5:37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93</v>
      </c>
      <c r="T87" s="3">
        <v>3187</v>
      </c>
      <c r="U87" s="3" t="s">
        <v>112</v>
      </c>
      <c r="V87" s="3">
        <v>2</v>
      </c>
      <c r="W87" s="3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5:37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17</v>
      </c>
      <c r="T88" s="3">
        <v>1899</v>
      </c>
      <c r="U88" s="3" t="s">
        <v>113</v>
      </c>
      <c r="V88" s="3">
        <v>2</v>
      </c>
      <c r="W88" s="3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5:37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2211</v>
      </c>
      <c r="U89" s="3" t="s">
        <v>114</v>
      </c>
      <c r="V89" s="3">
        <v>2</v>
      </c>
      <c r="W89" s="3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5:37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2241</v>
      </c>
      <c r="U90" s="3" t="s">
        <v>115</v>
      </c>
      <c r="V90" s="3">
        <v>2</v>
      </c>
      <c r="W90" s="3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5:37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2364</v>
      </c>
      <c r="U91" s="3" t="s">
        <v>116</v>
      </c>
      <c r="V91" s="3">
        <v>2</v>
      </c>
      <c r="W91" s="3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5:37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2253</v>
      </c>
      <c r="U92" s="3" t="s">
        <v>117</v>
      </c>
      <c r="V92" s="3">
        <v>2</v>
      </c>
      <c r="W92" s="3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5:37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2368</v>
      </c>
      <c r="U93" s="3" t="s">
        <v>118</v>
      </c>
      <c r="V93" s="3">
        <v>2</v>
      </c>
      <c r="W93" s="3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5:37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13</v>
      </c>
      <c r="T94" s="3">
        <v>2242</v>
      </c>
      <c r="U94" s="3" t="s">
        <v>119</v>
      </c>
      <c r="V94" s="3">
        <v>2</v>
      </c>
      <c r="W94" s="3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5:37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93</v>
      </c>
      <c r="T95" s="3">
        <v>3163</v>
      </c>
      <c r="U95" s="3" t="s">
        <v>120</v>
      </c>
      <c r="V95" s="3">
        <v>2</v>
      </c>
      <c r="W95" s="3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5:37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17</v>
      </c>
      <c r="T96" s="3">
        <v>1850</v>
      </c>
      <c r="U96" s="3" t="s">
        <v>121</v>
      </c>
      <c r="V96" s="3">
        <v>2</v>
      </c>
      <c r="W96" s="3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5:37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2115</v>
      </c>
      <c r="U97" s="3" t="s">
        <v>122</v>
      </c>
      <c r="V97" s="3">
        <v>2</v>
      </c>
      <c r="W97" s="3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5:37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2294</v>
      </c>
      <c r="U98" s="3" t="s">
        <v>123</v>
      </c>
      <c r="V98" s="3">
        <v>2</v>
      </c>
      <c r="W98" s="3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5:37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2508</v>
      </c>
      <c r="U99" s="3" t="s">
        <v>124</v>
      </c>
      <c r="V99" s="3">
        <v>2</v>
      </c>
      <c r="W99" s="3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5:37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2901</v>
      </c>
      <c r="U100" s="3" t="s">
        <v>125</v>
      </c>
      <c r="V100" s="3">
        <v>2</v>
      </c>
      <c r="W100" s="3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5:37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13</v>
      </c>
      <c r="T101" s="3">
        <v>2828</v>
      </c>
      <c r="U101" s="3" t="s">
        <v>126</v>
      </c>
      <c r="V101" s="3">
        <v>2</v>
      </c>
      <c r="W101" s="3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5:37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17</v>
      </c>
      <c r="T102" s="3">
        <v>1769</v>
      </c>
      <c r="U102" s="3" t="s">
        <v>127</v>
      </c>
      <c r="V102" s="3">
        <v>2</v>
      </c>
      <c r="W102" s="3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5:37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3057</v>
      </c>
      <c r="U103" s="3" t="s">
        <v>128</v>
      </c>
      <c r="V103" s="3">
        <v>2</v>
      </c>
      <c r="W103" s="3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5:37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93</v>
      </c>
      <c r="T104" s="3">
        <v>3048</v>
      </c>
      <c r="U104" s="3" t="s">
        <v>129</v>
      </c>
      <c r="V104" s="3">
        <v>2</v>
      </c>
      <c r="W104" s="3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5:37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2196</v>
      </c>
      <c r="U105" s="3" t="s">
        <v>130</v>
      </c>
      <c r="V105" s="3">
        <v>2</v>
      </c>
      <c r="W105" s="3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5:37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2464</v>
      </c>
      <c r="U106" s="3" t="s">
        <v>131</v>
      </c>
      <c r="V106" s="3">
        <v>2</v>
      </c>
      <c r="W106" s="3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5:37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13</v>
      </c>
      <c r="T107" s="3">
        <v>2690</v>
      </c>
      <c r="U107" s="3" t="s">
        <v>132</v>
      </c>
      <c r="V107" s="3">
        <v>2</v>
      </c>
      <c r="W107" s="3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5:37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17</v>
      </c>
      <c r="T108" s="3">
        <v>1956</v>
      </c>
      <c r="U108" s="3" t="s">
        <v>133</v>
      </c>
      <c r="V108" s="3">
        <v>2</v>
      </c>
      <c r="W108" s="3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5:37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2187</v>
      </c>
      <c r="U109" s="3" t="s">
        <v>134</v>
      </c>
      <c r="V109" s="3">
        <v>2</v>
      </c>
      <c r="W109" s="3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5:37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13</v>
      </c>
      <c r="T110" s="3">
        <v>2184</v>
      </c>
      <c r="U110" s="3" t="s">
        <v>135</v>
      </c>
      <c r="V110" s="3">
        <v>2</v>
      </c>
      <c r="W110" s="3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5:37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17</v>
      </c>
      <c r="T111" s="3">
        <v>2056</v>
      </c>
      <c r="U111" s="3" t="s">
        <v>136</v>
      </c>
      <c r="V111" s="3">
        <v>2</v>
      </c>
      <c r="W111" s="3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5:37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2721</v>
      </c>
      <c r="U112" s="3" t="s">
        <v>137</v>
      </c>
      <c r="V112" s="3">
        <v>2</v>
      </c>
      <c r="W112" s="3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5:37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2977</v>
      </c>
      <c r="U113" s="3" t="s">
        <v>138</v>
      </c>
      <c r="V113" s="3">
        <v>2</v>
      </c>
      <c r="W113" s="3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5:37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2894</v>
      </c>
      <c r="U114" s="3" t="s">
        <v>139</v>
      </c>
      <c r="V114" s="3">
        <v>2</v>
      </c>
      <c r="W114" s="3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5:37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2675</v>
      </c>
      <c r="U115" s="3" t="s">
        <v>140</v>
      </c>
      <c r="V115" s="3">
        <v>2</v>
      </c>
      <c r="W115" s="3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5:37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2832</v>
      </c>
      <c r="U116" s="3" t="s">
        <v>141</v>
      </c>
      <c r="V116" s="3">
        <v>2</v>
      </c>
      <c r="W116" s="3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5:37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2652</v>
      </c>
      <c r="U117" s="3" t="s">
        <v>142</v>
      </c>
      <c r="V117" s="3">
        <v>2</v>
      </c>
      <c r="W117" s="3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5:37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13</v>
      </c>
      <c r="T118" s="3">
        <v>2741</v>
      </c>
      <c r="U118" s="3" t="s">
        <v>143</v>
      </c>
      <c r="V118" s="3">
        <v>2</v>
      </c>
      <c r="W118" s="3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5:37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2069</v>
      </c>
      <c r="U119" s="3" t="s">
        <v>144</v>
      </c>
      <c r="V119" s="3">
        <v>2</v>
      </c>
      <c r="W119" s="3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5:37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17</v>
      </c>
      <c r="T120" s="3">
        <v>1901</v>
      </c>
      <c r="U120" s="3" t="s">
        <v>145</v>
      </c>
      <c r="V120" s="3">
        <v>2</v>
      </c>
      <c r="W120" s="3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5:37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2311</v>
      </c>
      <c r="U121" s="3" t="s">
        <v>146</v>
      </c>
      <c r="V121" s="3">
        <v>2</v>
      </c>
      <c r="W121" s="3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5:37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2120</v>
      </c>
      <c r="U122" s="3" t="s">
        <v>147</v>
      </c>
      <c r="V122" s="3">
        <v>2</v>
      </c>
      <c r="W122" s="3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5:37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2183</v>
      </c>
      <c r="U123" s="3" t="s">
        <v>148</v>
      </c>
      <c r="V123" s="3">
        <v>2</v>
      </c>
      <c r="W123" s="3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5:37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2734</v>
      </c>
      <c r="U124" s="3" t="s">
        <v>149</v>
      </c>
      <c r="V124" s="3">
        <v>2</v>
      </c>
      <c r="W124" s="3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5:37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2963</v>
      </c>
      <c r="U125" s="3" t="s">
        <v>150</v>
      </c>
      <c r="V125" s="3">
        <v>2</v>
      </c>
      <c r="W125" s="3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5:37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2324</v>
      </c>
      <c r="U126" s="3" t="s">
        <v>151</v>
      </c>
      <c r="V126" s="3">
        <v>2</v>
      </c>
      <c r="W126" s="3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5:37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2384</v>
      </c>
      <c r="U127" s="3" t="s">
        <v>152</v>
      </c>
      <c r="V127" s="3">
        <v>2</v>
      </c>
      <c r="W127" s="3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5:37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2289</v>
      </c>
      <c r="U128" s="3" t="s">
        <v>153</v>
      </c>
      <c r="V128" s="3">
        <v>2</v>
      </c>
      <c r="W128" s="3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5:37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2196</v>
      </c>
      <c r="U129" s="3" t="s">
        <v>154</v>
      </c>
      <c r="V129" s="3">
        <v>2</v>
      </c>
      <c r="W129" s="3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5:37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2202</v>
      </c>
      <c r="U130" s="3" t="s">
        <v>155</v>
      </c>
      <c r="V130" s="3">
        <v>2</v>
      </c>
      <c r="W130" s="3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5:37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13</v>
      </c>
      <c r="T131" s="3">
        <v>2338</v>
      </c>
      <c r="U131" s="3" t="s">
        <v>156</v>
      </c>
      <c r="V131" s="3">
        <v>2</v>
      </c>
      <c r="W131" s="3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5:37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1825</v>
      </c>
      <c r="U132" s="3" t="s">
        <v>157</v>
      </c>
      <c r="V132" s="3">
        <v>2</v>
      </c>
      <c r="W132" s="3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5:37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1742</v>
      </c>
      <c r="U133" s="3" t="s">
        <v>158</v>
      </c>
      <c r="V133" s="3">
        <v>2</v>
      </c>
      <c r="W133" s="3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5:37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1879</v>
      </c>
      <c r="U134" s="3" t="s">
        <v>159</v>
      </c>
      <c r="V134" s="3">
        <v>2</v>
      </c>
      <c r="W134" s="3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5:37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1830</v>
      </c>
      <c r="U135" s="3" t="s">
        <v>160</v>
      </c>
      <c r="V135" s="3">
        <v>2</v>
      </c>
      <c r="W135" s="3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5:37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17</v>
      </c>
      <c r="T136" s="3">
        <v>1954</v>
      </c>
      <c r="U136" s="3" t="s">
        <v>161</v>
      </c>
      <c r="V136" s="3">
        <v>2</v>
      </c>
      <c r="W136" s="3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5:37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2464</v>
      </c>
      <c r="U137" s="3" t="s">
        <v>162</v>
      </c>
      <c r="V137" s="3">
        <v>2</v>
      </c>
      <c r="W137" s="3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5:37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2761</v>
      </c>
      <c r="U138" s="3" t="s">
        <v>163</v>
      </c>
      <c r="V138" s="3">
        <v>2</v>
      </c>
      <c r="W138" s="3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5:37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2306</v>
      </c>
      <c r="U139" s="3" t="s">
        <v>164</v>
      </c>
      <c r="V139" s="3">
        <v>2</v>
      </c>
      <c r="W139" s="3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5:37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91</v>
      </c>
      <c r="S140" s="3" t="s">
        <v>13</v>
      </c>
      <c r="T140" s="3">
        <v>2715</v>
      </c>
      <c r="U140" s="3" t="s">
        <v>165</v>
      </c>
      <c r="V140" s="3">
        <v>2</v>
      </c>
      <c r="W140" s="3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5:37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13</v>
      </c>
      <c r="T141" s="3">
        <v>2535</v>
      </c>
      <c r="U141" s="3" t="s">
        <v>167</v>
      </c>
      <c r="V141" s="3">
        <v>3</v>
      </c>
      <c r="W141" s="3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5:37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1898</v>
      </c>
      <c r="U142" s="3" t="s">
        <v>168</v>
      </c>
      <c r="V142" s="3">
        <v>3</v>
      </c>
      <c r="W142" s="3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5:37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17</v>
      </c>
      <c r="T143" s="3">
        <v>1922</v>
      </c>
      <c r="U143" s="3" t="s">
        <v>169</v>
      </c>
      <c r="V143" s="3">
        <v>3</v>
      </c>
      <c r="W143" s="3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5:37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13</v>
      </c>
      <c r="T144" s="3">
        <v>2134</v>
      </c>
      <c r="U144" s="3" t="s">
        <v>170</v>
      </c>
      <c r="V144" s="3">
        <v>3</v>
      </c>
      <c r="W144" s="3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5:37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17</v>
      </c>
      <c r="T145" s="3">
        <v>1642</v>
      </c>
      <c r="U145" s="3" t="s">
        <v>171</v>
      </c>
      <c r="V145" s="3">
        <v>3</v>
      </c>
      <c r="W145" s="3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5:37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13</v>
      </c>
      <c r="T146" s="3">
        <v>2408</v>
      </c>
      <c r="U146" s="3" t="s">
        <v>172</v>
      </c>
      <c r="V146" s="3">
        <v>3</v>
      </c>
      <c r="W146" s="3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5:37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173</v>
      </c>
      <c r="T147" s="3">
        <v>1243</v>
      </c>
      <c r="U147" s="3" t="s">
        <v>174</v>
      </c>
      <c r="V147" s="3">
        <v>3</v>
      </c>
      <c r="W147" s="3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5:37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13</v>
      </c>
      <c r="T148" s="3">
        <v>2783</v>
      </c>
      <c r="U148" s="3" t="s">
        <v>175</v>
      </c>
      <c r="V148" s="3">
        <v>3</v>
      </c>
      <c r="W148" s="3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5:37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173</v>
      </c>
      <c r="T149" s="3">
        <v>1295</v>
      </c>
      <c r="U149" s="3" t="s">
        <v>176</v>
      </c>
      <c r="V149" s="3">
        <v>3</v>
      </c>
      <c r="W149" s="3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5:37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17</v>
      </c>
      <c r="T150" s="3">
        <v>1942</v>
      </c>
      <c r="U150" s="3" t="s">
        <v>177</v>
      </c>
      <c r="V150" s="3">
        <v>3</v>
      </c>
      <c r="W150" s="3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5:37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13</v>
      </c>
      <c r="T151" s="3">
        <v>2199</v>
      </c>
      <c r="U151" s="3" t="s">
        <v>178</v>
      </c>
      <c r="V151" s="3">
        <v>3</v>
      </c>
      <c r="W151" s="3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5:37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17</v>
      </c>
      <c r="T152" s="3">
        <v>1912</v>
      </c>
      <c r="U152" s="3" t="s">
        <v>179</v>
      </c>
      <c r="V152" s="3">
        <v>3</v>
      </c>
      <c r="W152" s="3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5:37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13</v>
      </c>
      <c r="T153" s="3">
        <v>2758</v>
      </c>
      <c r="U153" s="3" t="s">
        <v>180</v>
      </c>
      <c r="V153" s="3">
        <v>3</v>
      </c>
      <c r="W153" s="3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5:37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1620</v>
      </c>
      <c r="U154" s="3" t="s">
        <v>181</v>
      </c>
      <c r="V154" s="3">
        <v>3</v>
      </c>
      <c r="W154" s="3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5:37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17</v>
      </c>
      <c r="T155" s="3">
        <v>1786</v>
      </c>
      <c r="U155" s="3" t="s">
        <v>182</v>
      </c>
      <c r="V155" s="3">
        <v>3</v>
      </c>
      <c r="W155" s="3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5:37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13</v>
      </c>
      <c r="T156" s="3">
        <v>2921</v>
      </c>
      <c r="U156" s="3" t="s">
        <v>183</v>
      </c>
      <c r="V156" s="3">
        <v>3</v>
      </c>
      <c r="W156" s="3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5:37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1769</v>
      </c>
      <c r="U157" s="3" t="s">
        <v>184</v>
      </c>
      <c r="V157" s="3">
        <v>3</v>
      </c>
      <c r="W157" s="3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5:37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17</v>
      </c>
      <c r="T158" s="3">
        <v>1952</v>
      </c>
      <c r="U158" s="3" t="s">
        <v>185</v>
      </c>
      <c r="V158" s="3">
        <v>3</v>
      </c>
      <c r="W158" s="3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5:37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13</v>
      </c>
      <c r="T159" s="3">
        <v>2328</v>
      </c>
      <c r="U159" s="3" t="s">
        <v>186</v>
      </c>
      <c r="V159" s="3">
        <v>3</v>
      </c>
      <c r="W159" s="3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5:37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17</v>
      </c>
      <c r="T160" s="3">
        <v>1747</v>
      </c>
      <c r="U160" s="3" t="s">
        <v>187</v>
      </c>
      <c r="V160" s="3">
        <v>3</v>
      </c>
      <c r="W160" s="3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5:37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13</v>
      </c>
      <c r="T161" s="3">
        <v>2927</v>
      </c>
      <c r="U161" s="3" t="s">
        <v>188</v>
      </c>
      <c r="V161" s="3">
        <v>3</v>
      </c>
      <c r="W161" s="3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5:37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17</v>
      </c>
      <c r="T162" s="3">
        <v>2063</v>
      </c>
      <c r="U162" s="3" t="s">
        <v>189</v>
      </c>
      <c r="V162" s="3">
        <v>3</v>
      </c>
      <c r="W162" s="3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5:37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13</v>
      </c>
      <c r="T163" s="3">
        <v>2189</v>
      </c>
      <c r="U163" s="3" t="s">
        <v>190</v>
      </c>
      <c r="V163" s="3">
        <v>3</v>
      </c>
      <c r="W163" s="3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5:37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17</v>
      </c>
      <c r="T164" s="3">
        <v>1966</v>
      </c>
      <c r="U164" s="3" t="s">
        <v>191</v>
      </c>
      <c r="V164" s="3">
        <v>3</v>
      </c>
      <c r="W164" s="3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5:37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2104</v>
      </c>
      <c r="U165" s="3" t="s">
        <v>192</v>
      </c>
      <c r="V165" s="3">
        <v>3</v>
      </c>
      <c r="W165" s="3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5:37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13</v>
      </c>
      <c r="T166" s="3">
        <v>2652</v>
      </c>
      <c r="U166" s="3" t="s">
        <v>193</v>
      </c>
      <c r="V166" s="3">
        <v>3</v>
      </c>
      <c r="W166" s="3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5:37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1733</v>
      </c>
      <c r="U167" s="3" t="s">
        <v>194</v>
      </c>
      <c r="V167" s="3">
        <v>3</v>
      </c>
      <c r="W167" s="3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5:37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17</v>
      </c>
      <c r="T168" s="3">
        <v>1926</v>
      </c>
      <c r="U168" s="3" t="s">
        <v>195</v>
      </c>
      <c r="V168" s="3">
        <v>3</v>
      </c>
      <c r="W168" s="3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5:37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13</v>
      </c>
      <c r="T169" s="3">
        <v>2224</v>
      </c>
      <c r="U169" s="3" t="s">
        <v>196</v>
      </c>
      <c r="V169" s="3">
        <v>3</v>
      </c>
      <c r="W169" s="3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5:37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93</v>
      </c>
      <c r="T170" s="3">
        <v>3134</v>
      </c>
      <c r="U170" s="3" t="s">
        <v>197</v>
      </c>
      <c r="V170" s="3">
        <v>3</v>
      </c>
      <c r="W170" s="3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5:37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1450</v>
      </c>
      <c r="U171" s="3" t="s">
        <v>198</v>
      </c>
      <c r="V171" s="3">
        <v>3</v>
      </c>
      <c r="W171" s="3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5:37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17</v>
      </c>
      <c r="T172" s="3">
        <v>1582</v>
      </c>
      <c r="U172" s="3" t="s">
        <v>199</v>
      </c>
      <c r="V172" s="3">
        <v>3</v>
      </c>
      <c r="W172" s="3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5:37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2427</v>
      </c>
      <c r="U173" s="3" t="s">
        <v>200</v>
      </c>
      <c r="V173" s="3">
        <v>3</v>
      </c>
      <c r="W173" s="3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5:37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13</v>
      </c>
      <c r="T174" s="3">
        <v>2129</v>
      </c>
      <c r="U174" s="3" t="s">
        <v>201</v>
      </c>
      <c r="V174" s="3">
        <v>3</v>
      </c>
      <c r="W174" s="3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5:37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173</v>
      </c>
      <c r="T175" s="3">
        <v>1085</v>
      </c>
      <c r="U175" s="3" t="s">
        <v>202</v>
      </c>
      <c r="V175" s="3">
        <v>3</v>
      </c>
      <c r="W175" s="3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5:37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1811</v>
      </c>
      <c r="U176" s="3" t="s">
        <v>203</v>
      </c>
      <c r="V176" s="3">
        <v>3</v>
      </c>
      <c r="W176" s="3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5:37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1571</v>
      </c>
      <c r="U177" s="3" t="s">
        <v>204</v>
      </c>
      <c r="V177" s="3">
        <v>3</v>
      </c>
      <c r="W177" s="3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5:37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1832</v>
      </c>
      <c r="U178" s="3" t="s">
        <v>205</v>
      </c>
      <c r="V178" s="3">
        <v>3</v>
      </c>
      <c r="W178" s="3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5:37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1637</v>
      </c>
      <c r="U179" s="3" t="s">
        <v>206</v>
      </c>
      <c r="V179" s="3">
        <v>3</v>
      </c>
      <c r="W179" s="3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5:37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</v>
      </c>
      <c r="T180" s="3">
        <v>1814</v>
      </c>
      <c r="U180" s="3" t="s">
        <v>207</v>
      </c>
      <c r="V180" s="3">
        <v>3</v>
      </c>
      <c r="W180" s="3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5:37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173</v>
      </c>
      <c r="T181" s="3">
        <v>1240</v>
      </c>
      <c r="U181" s="3" t="s">
        <v>208</v>
      </c>
      <c r="V181" s="3">
        <v>3</v>
      </c>
      <c r="W181" s="3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5:37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1693</v>
      </c>
      <c r="U182" s="3" t="s">
        <v>209</v>
      </c>
      <c r="V182" s="3">
        <v>3</v>
      </c>
      <c r="W182" s="3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5:37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1818</v>
      </c>
      <c r="U183" s="3" t="s">
        <v>210</v>
      </c>
      <c r="V183" s="3">
        <v>3</v>
      </c>
      <c r="W183" s="3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5:37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1659</v>
      </c>
      <c r="U184" s="3" t="s">
        <v>211</v>
      </c>
      <c r="V184" s="3">
        <v>3</v>
      </c>
      <c r="W184" s="3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5:37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1935</v>
      </c>
      <c r="U185" s="3" t="s">
        <v>212</v>
      </c>
      <c r="V185" s="3">
        <v>3</v>
      </c>
      <c r="W185" s="3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5:37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1886</v>
      </c>
      <c r="U186" s="3" t="s">
        <v>213</v>
      </c>
      <c r="V186" s="3">
        <v>3</v>
      </c>
      <c r="W186" s="3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5:37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17</v>
      </c>
      <c r="T187" s="3">
        <v>1982</v>
      </c>
      <c r="U187" s="3" t="s">
        <v>214</v>
      </c>
      <c r="V187" s="3">
        <v>3</v>
      </c>
      <c r="W187" s="3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5:37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2229</v>
      </c>
      <c r="U188" s="3" t="s">
        <v>215</v>
      </c>
      <c r="V188" s="3">
        <v>3</v>
      </c>
      <c r="W188" s="3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5:37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13</v>
      </c>
      <c r="T189" s="3">
        <v>2547</v>
      </c>
      <c r="U189" s="3" t="s">
        <v>216</v>
      </c>
      <c r="V189" s="3">
        <v>3</v>
      </c>
      <c r="W189" s="3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5:37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1801</v>
      </c>
      <c r="U190" s="3" t="s">
        <v>217</v>
      </c>
      <c r="V190" s="3">
        <v>3</v>
      </c>
      <c r="W190" s="3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5:37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17</v>
      </c>
      <c r="T191" s="3">
        <v>1561</v>
      </c>
      <c r="U191" s="3" t="s">
        <v>218</v>
      </c>
      <c r="V191" s="3">
        <v>3</v>
      </c>
      <c r="W191" s="3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5:37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13</v>
      </c>
      <c r="T192" s="3">
        <v>2788</v>
      </c>
      <c r="U192" s="3" t="s">
        <v>219</v>
      </c>
      <c r="V192" s="3">
        <v>3</v>
      </c>
      <c r="W192" s="3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5:37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</v>
      </c>
      <c r="T193" s="3">
        <v>1791</v>
      </c>
      <c r="U193" s="3" t="s">
        <v>220</v>
      </c>
      <c r="V193" s="3">
        <v>3</v>
      </c>
      <c r="W193" s="3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5:37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173</v>
      </c>
      <c r="T194" s="3">
        <v>1295</v>
      </c>
      <c r="U194" s="3" t="s">
        <v>221</v>
      </c>
      <c r="V194" s="3">
        <v>3</v>
      </c>
      <c r="W194" s="3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5:37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1532</v>
      </c>
      <c r="U195" s="3" t="s">
        <v>222</v>
      </c>
      <c r="V195" s="3">
        <v>3</v>
      </c>
      <c r="W195" s="3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5:37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17</v>
      </c>
      <c r="T196" s="3">
        <v>1575</v>
      </c>
      <c r="U196" s="3" t="s">
        <v>223</v>
      </c>
      <c r="V196" s="3">
        <v>3</v>
      </c>
      <c r="W196" s="3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5:37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13</v>
      </c>
      <c r="T197" s="3">
        <v>2260</v>
      </c>
      <c r="U197" s="3" t="s">
        <v>224</v>
      </c>
      <c r="V197" s="3">
        <v>3</v>
      </c>
      <c r="W197" s="3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5:37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1769</v>
      </c>
      <c r="U198" s="3" t="s">
        <v>225</v>
      </c>
      <c r="V198" s="3">
        <v>3</v>
      </c>
      <c r="W198" s="3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5:37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2075</v>
      </c>
      <c r="U199" s="3" t="s">
        <v>226</v>
      </c>
      <c r="V199" s="3">
        <v>3</v>
      </c>
      <c r="W199" s="3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5:37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1936</v>
      </c>
      <c r="U200" s="3" t="s">
        <v>227</v>
      </c>
      <c r="V200" s="3">
        <v>3</v>
      </c>
      <c r="W200" s="3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5:37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2013</v>
      </c>
      <c r="U201" s="3" t="s">
        <v>228</v>
      </c>
      <c r="V201" s="3">
        <v>3</v>
      </c>
      <c r="W201" s="3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5:37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1865</v>
      </c>
      <c r="U202" s="3" t="s">
        <v>229</v>
      </c>
      <c r="V202" s="3">
        <v>3</v>
      </c>
      <c r="W202" s="3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5:37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1919</v>
      </c>
      <c r="U203" s="3" t="s">
        <v>230</v>
      </c>
      <c r="V203" s="3">
        <v>3</v>
      </c>
      <c r="W203" s="3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5:37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1649</v>
      </c>
      <c r="U204" s="3" t="s">
        <v>231</v>
      </c>
      <c r="V204" s="3">
        <v>3</v>
      </c>
      <c r="W204" s="3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5:37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1641</v>
      </c>
      <c r="U205" s="3" t="s">
        <v>232</v>
      </c>
      <c r="V205" s="3">
        <v>3</v>
      </c>
      <c r="W205" s="3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5:37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17</v>
      </c>
      <c r="T206" s="3">
        <v>2009</v>
      </c>
      <c r="U206" s="3" t="s">
        <v>233</v>
      </c>
      <c r="V206" s="3">
        <v>3</v>
      </c>
      <c r="W206" s="3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5:37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2222</v>
      </c>
      <c r="U207" s="3" t="s">
        <v>234</v>
      </c>
      <c r="V207" s="3">
        <v>3</v>
      </c>
      <c r="W207" s="3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5:37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13</v>
      </c>
      <c r="T208" s="3">
        <v>2805</v>
      </c>
      <c r="U208" s="3" t="s">
        <v>235</v>
      </c>
      <c r="V208" s="3">
        <v>3</v>
      </c>
      <c r="W208" s="3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5:37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1754</v>
      </c>
      <c r="U209" s="3" t="s">
        <v>236</v>
      </c>
      <c r="V209" s="3">
        <v>3</v>
      </c>
      <c r="W209" s="3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5:37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1789</v>
      </c>
      <c r="U210" s="3" t="s">
        <v>237</v>
      </c>
      <c r="V210" s="3">
        <v>3</v>
      </c>
      <c r="W210" s="3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5:37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17</v>
      </c>
      <c r="T211" s="3">
        <v>1669</v>
      </c>
      <c r="U211" s="3" t="s">
        <v>238</v>
      </c>
      <c r="V211" s="3">
        <v>3</v>
      </c>
      <c r="W211" s="3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5:37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13</v>
      </c>
      <c r="T212" s="3">
        <v>2224</v>
      </c>
      <c r="U212" s="3" t="s">
        <v>239</v>
      </c>
      <c r="V212" s="3">
        <v>3</v>
      </c>
      <c r="W212" s="3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5:37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1903</v>
      </c>
      <c r="U213" s="3" t="s">
        <v>240</v>
      </c>
      <c r="V213" s="3">
        <v>3</v>
      </c>
      <c r="W213" s="3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5:37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1831</v>
      </c>
      <c r="U214" s="3" t="s">
        <v>241</v>
      </c>
      <c r="V214" s="3">
        <v>3</v>
      </c>
      <c r="W214" s="3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5:37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17</v>
      </c>
      <c r="T215" s="3">
        <v>1823</v>
      </c>
      <c r="U215" s="3" t="s">
        <v>242</v>
      </c>
      <c r="V215" s="3">
        <v>3</v>
      </c>
      <c r="W215" s="3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5:37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13</v>
      </c>
      <c r="T216" s="3">
        <v>2161</v>
      </c>
      <c r="U216" s="3" t="s">
        <v>243</v>
      </c>
      <c r="V216" s="3">
        <v>3</v>
      </c>
      <c r="W216" s="3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5:37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</v>
      </c>
      <c r="T217" s="3">
        <v>2018</v>
      </c>
      <c r="U217" s="3" t="s">
        <v>244</v>
      </c>
      <c r="V217" s="3">
        <v>3</v>
      </c>
      <c r="W217" s="3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5:37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173</v>
      </c>
      <c r="T218" s="3">
        <v>1255</v>
      </c>
      <c r="U218" s="3" t="s">
        <v>4</v>
      </c>
      <c r="V218" s="3">
        <v>3</v>
      </c>
      <c r="W218" s="3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5:37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2344</v>
      </c>
      <c r="U219" s="3" t="s">
        <v>245</v>
      </c>
      <c r="V219" s="3">
        <v>3</v>
      </c>
      <c r="W219" s="3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5:37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13</v>
      </c>
      <c r="T220" s="3">
        <v>2141</v>
      </c>
      <c r="U220" s="3" t="s">
        <v>246</v>
      </c>
      <c r="V220" s="3">
        <v>3</v>
      </c>
      <c r="W220" s="3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5:37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17</v>
      </c>
      <c r="T221" s="3">
        <v>2012</v>
      </c>
      <c r="U221" s="3" t="s">
        <v>247</v>
      </c>
      <c r="V221" s="3">
        <v>3</v>
      </c>
      <c r="W221" s="3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5:37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2440</v>
      </c>
      <c r="U222" s="3" t="s">
        <v>248</v>
      </c>
      <c r="V222" s="3">
        <v>3</v>
      </c>
      <c r="W222" s="3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5:37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2280</v>
      </c>
      <c r="U223" s="3" t="s">
        <v>249</v>
      </c>
      <c r="V223" s="3">
        <v>3</v>
      </c>
      <c r="W223" s="3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5:37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13</v>
      </c>
      <c r="T224" s="3">
        <v>2121</v>
      </c>
      <c r="U224" s="3" t="s">
        <v>250</v>
      </c>
      <c r="V224" s="3">
        <v>3</v>
      </c>
      <c r="W224" s="3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5:37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1536</v>
      </c>
      <c r="U225" s="3" t="s">
        <v>251</v>
      </c>
      <c r="V225" s="3">
        <v>3</v>
      </c>
      <c r="W225" s="3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5:37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1828</v>
      </c>
      <c r="U226" s="3" t="s">
        <v>252</v>
      </c>
      <c r="V226" s="3">
        <v>3</v>
      </c>
      <c r="W226" s="3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5:37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1599</v>
      </c>
      <c r="U227" s="3" t="s">
        <v>253</v>
      </c>
      <c r="V227" s="3">
        <v>3</v>
      </c>
      <c r="W227" s="3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5:37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17</v>
      </c>
      <c r="T228" s="3">
        <v>1908</v>
      </c>
      <c r="U228" s="3" t="s">
        <v>254</v>
      </c>
      <c r="V228" s="3">
        <v>3</v>
      </c>
      <c r="W228" s="3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5:37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2761</v>
      </c>
      <c r="U229" s="3" t="s">
        <v>255</v>
      </c>
      <c r="V229" s="3">
        <v>3</v>
      </c>
      <c r="W229" s="3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5:37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2640</v>
      </c>
      <c r="U230" s="3" t="s">
        <v>256</v>
      </c>
      <c r="V230" s="3">
        <v>3</v>
      </c>
      <c r="W230" s="3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5:37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2958</v>
      </c>
      <c r="U231" s="3" t="s">
        <v>257</v>
      </c>
      <c r="V231" s="3">
        <v>3</v>
      </c>
      <c r="W231" s="3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5:37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2399</v>
      </c>
      <c r="U232" s="3" t="s">
        <v>258</v>
      </c>
      <c r="V232" s="3">
        <v>3</v>
      </c>
      <c r="W232" s="3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5:37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2548</v>
      </c>
      <c r="U233" s="3" t="s">
        <v>259</v>
      </c>
      <c r="V233" s="3">
        <v>3</v>
      </c>
      <c r="W233" s="3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5:37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2325</v>
      </c>
      <c r="U234" s="3" t="s">
        <v>260</v>
      </c>
      <c r="V234" s="3">
        <v>3</v>
      </c>
      <c r="W234" s="3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5:37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2203</v>
      </c>
      <c r="U235" s="3" t="s">
        <v>261</v>
      </c>
      <c r="V235" s="3">
        <v>3</v>
      </c>
      <c r="W235" s="3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5:37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13</v>
      </c>
      <c r="T236" s="3">
        <v>2430</v>
      </c>
      <c r="U236" s="3" t="s">
        <v>262</v>
      </c>
      <c r="V236" s="3">
        <v>3</v>
      </c>
      <c r="W236" s="3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5:37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17</v>
      </c>
      <c r="T237" s="3">
        <v>1415</v>
      </c>
      <c r="U237" s="3" t="s">
        <v>263</v>
      </c>
      <c r="V237" s="3">
        <v>3</v>
      </c>
      <c r="W237" s="3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5:37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13</v>
      </c>
      <c r="T238" s="3">
        <v>2287</v>
      </c>
      <c r="U238" s="3" t="s">
        <v>264</v>
      </c>
      <c r="V238" s="3">
        <v>3</v>
      </c>
      <c r="W238" s="3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5:37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17</v>
      </c>
      <c r="T239" s="3">
        <v>1751</v>
      </c>
      <c r="U239" s="3" t="s">
        <v>265</v>
      </c>
      <c r="V239" s="3">
        <v>3</v>
      </c>
      <c r="W239" s="3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5:37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13</v>
      </c>
      <c r="T240" s="3">
        <v>2114</v>
      </c>
      <c r="U240" s="3" t="s">
        <v>266</v>
      </c>
      <c r="V240" s="3">
        <v>3</v>
      </c>
      <c r="W240" s="3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5:37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1908</v>
      </c>
      <c r="U241" s="3" t="s">
        <v>267</v>
      </c>
      <c r="V241" s="3">
        <v>3</v>
      </c>
      <c r="W241" s="3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5:37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17</v>
      </c>
      <c r="T242" s="3">
        <v>2091</v>
      </c>
      <c r="U242" s="3" t="s">
        <v>268</v>
      </c>
      <c r="V242" s="3">
        <v>3</v>
      </c>
      <c r="W242" s="3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5:37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2484</v>
      </c>
      <c r="U243" s="3" t="s">
        <v>269</v>
      </c>
      <c r="V243" s="3">
        <v>3</v>
      </c>
      <c r="W243" s="3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5:37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13</v>
      </c>
      <c r="T244" s="3">
        <v>2488</v>
      </c>
      <c r="U244" s="3" t="s">
        <v>270</v>
      </c>
      <c r="V244" s="3">
        <v>3</v>
      </c>
      <c r="W244" s="3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5:37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17</v>
      </c>
      <c r="T245" s="3">
        <v>1928</v>
      </c>
      <c r="U245" s="3" t="s">
        <v>271</v>
      </c>
      <c r="V245" s="3">
        <v>3</v>
      </c>
      <c r="W245" s="3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5:37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13</v>
      </c>
      <c r="T246" s="3">
        <v>2209</v>
      </c>
      <c r="U246" s="3" t="s">
        <v>272</v>
      </c>
      <c r="V246" s="3">
        <v>3</v>
      </c>
      <c r="W246" s="3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5:37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173</v>
      </c>
      <c r="T247" s="3">
        <v>1264</v>
      </c>
      <c r="U247" s="3" t="s">
        <v>273</v>
      </c>
      <c r="V247" s="3">
        <v>3</v>
      </c>
      <c r="W247" s="3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5:37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2787</v>
      </c>
      <c r="U248" s="3" t="s">
        <v>274</v>
      </c>
      <c r="V248" s="3">
        <v>3</v>
      </c>
      <c r="W248" s="3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5:37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13</v>
      </c>
      <c r="T249" s="3">
        <v>2331</v>
      </c>
      <c r="U249" s="3" t="s">
        <v>275</v>
      </c>
      <c r="V249" s="3">
        <v>3</v>
      </c>
      <c r="W249" s="3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5:37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2034</v>
      </c>
      <c r="U250" s="3" t="s">
        <v>276</v>
      </c>
      <c r="V250" s="3">
        <v>3</v>
      </c>
      <c r="W250" s="3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5:37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1580</v>
      </c>
      <c r="U251" s="3" t="s">
        <v>277</v>
      </c>
      <c r="V251" s="3">
        <v>3</v>
      </c>
      <c r="W251" s="3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5:37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2070</v>
      </c>
      <c r="U252" s="3" t="s">
        <v>278</v>
      </c>
      <c r="V252" s="3">
        <v>3</v>
      </c>
      <c r="W252" s="3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5:37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3">
        <v>1773</v>
      </c>
      <c r="U253" s="3" t="s">
        <v>279</v>
      </c>
      <c r="V253" s="3">
        <v>3</v>
      </c>
      <c r="W253" s="3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5:37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17</v>
      </c>
      <c r="T254" s="9" t="s">
        <v>280</v>
      </c>
      <c r="U254" s="3" t="s">
        <v>281</v>
      </c>
      <c r="V254" s="3">
        <v>3</v>
      </c>
      <c r="W254" s="3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5:37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2705</v>
      </c>
      <c r="U255" s="3" t="s">
        <v>282</v>
      </c>
      <c r="V255" s="3">
        <v>3</v>
      </c>
      <c r="W255" s="3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5:37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13</v>
      </c>
      <c r="T256" s="3">
        <v>2920</v>
      </c>
      <c r="U256" s="3" t="s">
        <v>283</v>
      </c>
      <c r="V256" s="3">
        <v>3</v>
      </c>
      <c r="W256" s="3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5:37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1715</v>
      </c>
      <c r="U257" s="3" t="s">
        <v>284</v>
      </c>
      <c r="V257" s="3">
        <v>3</v>
      </c>
      <c r="W257" s="3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5:37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1544</v>
      </c>
      <c r="U258" s="3" t="s">
        <v>285</v>
      </c>
      <c r="V258" s="3">
        <v>3</v>
      </c>
      <c r="W258" s="3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5:37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17</v>
      </c>
      <c r="T259" s="3">
        <v>1891</v>
      </c>
      <c r="U259" s="3" t="s">
        <v>286</v>
      </c>
      <c r="V259" s="3">
        <v>3</v>
      </c>
      <c r="W259" s="3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5:37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13</v>
      </c>
      <c r="T260" s="3">
        <v>2855</v>
      </c>
      <c r="U260" s="3" t="s">
        <v>287</v>
      </c>
      <c r="V260" s="3">
        <v>3</v>
      </c>
      <c r="W260" s="3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5:37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166</v>
      </c>
      <c r="S261" s="3" t="s">
        <v>17</v>
      </c>
      <c r="T261" s="3">
        <v>1893</v>
      </c>
      <c r="U261" s="3" t="s">
        <v>288</v>
      </c>
      <c r="V261" s="3">
        <v>3</v>
      </c>
      <c r="W261" s="3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5:37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173</v>
      </c>
      <c r="T262" s="3">
        <v>1374</v>
      </c>
      <c r="U262" s="3" t="s">
        <v>290</v>
      </c>
      <c r="V262" s="3">
        <v>4</v>
      </c>
      <c r="W262" s="3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5:37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2108</v>
      </c>
      <c r="U263" s="3" t="s">
        <v>291</v>
      </c>
      <c r="V263" s="3">
        <v>4</v>
      </c>
      <c r="W263" s="3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5:37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13</v>
      </c>
      <c r="T264" s="3">
        <v>2265</v>
      </c>
      <c r="U264" s="3" t="s">
        <v>292</v>
      </c>
      <c r="V264" s="3">
        <v>4</v>
      </c>
      <c r="W264" s="3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5:37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1313</v>
      </c>
      <c r="U265" s="3" t="s">
        <v>293</v>
      </c>
      <c r="V265" s="3">
        <v>4</v>
      </c>
      <c r="W265" s="3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5:37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173</v>
      </c>
      <c r="T266" s="3">
        <v>1216</v>
      </c>
      <c r="U266" s="3" t="s">
        <v>294</v>
      </c>
      <c r="V266" s="3">
        <v>4</v>
      </c>
      <c r="W266" s="3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5:37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</v>
      </c>
      <c r="T267" s="3">
        <v>1781</v>
      </c>
      <c r="U267" s="3" t="s">
        <v>295</v>
      </c>
      <c r="V267" s="3">
        <v>4</v>
      </c>
      <c r="W267" s="3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5:37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1089</v>
      </c>
      <c r="U268" s="3" t="s">
        <v>296</v>
      </c>
      <c r="V268" s="3">
        <v>4</v>
      </c>
      <c r="W268" s="3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5:37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967</v>
      </c>
      <c r="U269" s="3" t="s">
        <v>297</v>
      </c>
      <c r="V269" s="3">
        <v>4</v>
      </c>
      <c r="W269" s="3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5:37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938</v>
      </c>
      <c r="U270" s="3" t="s">
        <v>298</v>
      </c>
      <c r="V270" s="3">
        <v>4</v>
      </c>
      <c r="W270" s="3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5:37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1387</v>
      </c>
      <c r="U271" s="3" t="s">
        <v>299</v>
      </c>
      <c r="V271" s="3">
        <v>4</v>
      </c>
      <c r="W271" s="3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5:37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173</v>
      </c>
      <c r="T272" s="3">
        <v>1220</v>
      </c>
      <c r="U272" s="3" t="s">
        <v>300</v>
      </c>
      <c r="V272" s="3">
        <v>4</v>
      </c>
      <c r="W272" s="3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5:37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1856</v>
      </c>
      <c r="U273" s="3" t="s">
        <v>301</v>
      </c>
      <c r="V273" s="3">
        <v>4</v>
      </c>
      <c r="W273" s="3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5:37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</v>
      </c>
      <c r="T274" s="3">
        <v>1733</v>
      </c>
      <c r="U274" s="3" t="s">
        <v>302</v>
      </c>
      <c r="V274" s="3">
        <v>4</v>
      </c>
      <c r="W274" s="3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5:37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1334</v>
      </c>
      <c r="U275" s="3" t="s">
        <v>303</v>
      </c>
      <c r="V275" s="3">
        <v>4</v>
      </c>
      <c r="W275" s="3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5:37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173</v>
      </c>
      <c r="T276" s="3">
        <v>1319</v>
      </c>
      <c r="U276" s="3" t="s">
        <v>304</v>
      </c>
      <c r="V276" s="3">
        <v>4</v>
      </c>
      <c r="W276" s="3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5:37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</v>
      </c>
      <c r="T277" s="3">
        <v>1828</v>
      </c>
      <c r="U277" s="3" t="s">
        <v>305</v>
      </c>
      <c r="V277" s="3">
        <v>4</v>
      </c>
      <c r="W277" s="3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5:37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1165</v>
      </c>
      <c r="U278" s="3" t="s">
        <v>306</v>
      </c>
      <c r="V278" s="3">
        <v>4</v>
      </c>
      <c r="W278" s="3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5:37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1092</v>
      </c>
      <c r="U279" s="3" t="s">
        <v>307</v>
      </c>
      <c r="V279" s="3">
        <v>4</v>
      </c>
      <c r="W279" s="3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5:37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173</v>
      </c>
      <c r="T280" s="3">
        <v>1352</v>
      </c>
      <c r="U280" s="3" t="s">
        <v>308</v>
      </c>
      <c r="V280" s="3">
        <v>4</v>
      </c>
      <c r="W280" s="3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5:37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17</v>
      </c>
      <c r="T281" s="3">
        <v>1453</v>
      </c>
      <c r="U281" s="3" t="s">
        <v>309</v>
      </c>
      <c r="V281" s="3">
        <v>4</v>
      </c>
      <c r="W281" s="3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5:37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13</v>
      </c>
      <c r="T282" s="3">
        <v>2426</v>
      </c>
      <c r="U282" s="3" t="s">
        <v>310</v>
      </c>
      <c r="V282" s="3">
        <v>4</v>
      </c>
      <c r="W282" s="3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5:37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1602</v>
      </c>
      <c r="U283" s="3" t="s">
        <v>311</v>
      </c>
      <c r="V283" s="3">
        <v>4</v>
      </c>
      <c r="W283" s="3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5:37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</v>
      </c>
      <c r="T284" s="3">
        <v>1766</v>
      </c>
      <c r="U284" s="3" t="s">
        <v>312</v>
      </c>
      <c r="V284" s="3">
        <v>4</v>
      </c>
      <c r="W284" s="3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5:37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1171</v>
      </c>
      <c r="U285" s="3" t="s">
        <v>313</v>
      </c>
      <c r="V285" s="3">
        <v>4</v>
      </c>
      <c r="W285" s="3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5:37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1254</v>
      </c>
      <c r="U286" s="3" t="s">
        <v>314</v>
      </c>
      <c r="V286" s="3">
        <v>4</v>
      </c>
      <c r="W286" s="3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5:37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173</v>
      </c>
      <c r="T287" s="3">
        <v>1315</v>
      </c>
      <c r="U287" s="3" t="s">
        <v>315</v>
      </c>
      <c r="V287" s="3">
        <v>4</v>
      </c>
      <c r="W287" s="3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5:37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1547</v>
      </c>
      <c r="U288" s="3" t="s">
        <v>316</v>
      </c>
      <c r="V288" s="3">
        <v>4</v>
      </c>
      <c r="W288" s="3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5:37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1661</v>
      </c>
      <c r="U289" s="3" t="s">
        <v>317</v>
      </c>
      <c r="V289" s="3">
        <v>4</v>
      </c>
      <c r="W289" s="3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5:37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</v>
      </c>
      <c r="T290" s="3">
        <v>1865</v>
      </c>
      <c r="U290" s="3" t="s">
        <v>318</v>
      </c>
      <c r="V290" s="3">
        <v>4</v>
      </c>
      <c r="W290" s="3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5:37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1175</v>
      </c>
      <c r="U291" s="3" t="s">
        <v>319</v>
      </c>
      <c r="V291" s="3">
        <v>4</v>
      </c>
      <c r="W291" s="3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5:37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1017</v>
      </c>
      <c r="U292" s="3" t="s">
        <v>320</v>
      </c>
      <c r="V292" s="3">
        <v>4</v>
      </c>
      <c r="W292" s="3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5:37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996</v>
      </c>
      <c r="U293" s="3" t="s">
        <v>321</v>
      </c>
      <c r="V293" s="3">
        <v>4</v>
      </c>
      <c r="W293" s="3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5:37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289</v>
      </c>
      <c r="S294" s="3" t="s">
        <v>173</v>
      </c>
      <c r="T294" s="3">
        <v>1107</v>
      </c>
      <c r="U294" s="3" t="s">
        <v>322</v>
      </c>
      <c r="V294" s="3">
        <v>4</v>
      </c>
      <c r="W294" s="3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5:37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2839</v>
      </c>
      <c r="U295" s="3" t="s">
        <v>324</v>
      </c>
      <c r="V295" s="3">
        <v>3</v>
      </c>
      <c r="W295" s="3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5:37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2519</v>
      </c>
      <c r="U296" s="3" t="s">
        <v>325</v>
      </c>
      <c r="V296" s="3">
        <v>3</v>
      </c>
      <c r="W296" s="3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5:37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13</v>
      </c>
      <c r="T297" s="3">
        <v>2102</v>
      </c>
      <c r="U297" s="3" t="s">
        <v>326</v>
      </c>
      <c r="V297" s="3">
        <v>3</v>
      </c>
      <c r="W297" s="3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5:37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</v>
      </c>
      <c r="T298" s="3">
        <v>1965</v>
      </c>
      <c r="U298" s="3" t="s">
        <v>327</v>
      </c>
      <c r="V298" s="3">
        <v>3</v>
      </c>
      <c r="W298" s="3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5:37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173</v>
      </c>
      <c r="T299" s="3">
        <v>1330</v>
      </c>
      <c r="U299" s="3" t="s">
        <v>328</v>
      </c>
      <c r="V299" s="3">
        <v>3</v>
      </c>
      <c r="W299" s="3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5:37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</v>
      </c>
      <c r="T300" s="3">
        <v>1911</v>
      </c>
      <c r="U300" s="3" t="s">
        <v>329</v>
      </c>
      <c r="V300" s="3">
        <v>3</v>
      </c>
      <c r="W300" s="3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5:37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173</v>
      </c>
      <c r="T301" s="3">
        <v>1286</v>
      </c>
      <c r="U301" s="3" t="s">
        <v>330</v>
      </c>
      <c r="V301" s="3">
        <v>3</v>
      </c>
      <c r="W301" s="3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5:37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1602</v>
      </c>
      <c r="U302" s="3" t="s">
        <v>331</v>
      </c>
      <c r="V302" s="3">
        <v>3</v>
      </c>
      <c r="W302" s="3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5:37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17</v>
      </c>
      <c r="T303" s="3">
        <v>1860</v>
      </c>
      <c r="U303" s="3" t="s">
        <v>332</v>
      </c>
      <c r="V303" s="3">
        <v>3</v>
      </c>
      <c r="W303" s="3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5:37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2123</v>
      </c>
      <c r="U304" s="3" t="s">
        <v>333</v>
      </c>
      <c r="V304" s="3">
        <v>3</v>
      </c>
      <c r="W304" s="3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5:37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13</v>
      </c>
      <c r="T305" s="3">
        <v>2127</v>
      </c>
      <c r="U305" s="3" t="s">
        <v>334</v>
      </c>
      <c r="V305" s="3">
        <v>3</v>
      </c>
      <c r="W305" s="3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5:37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3">
        <v>1469</v>
      </c>
      <c r="U306" s="3" t="s">
        <v>335</v>
      </c>
      <c r="V306" s="3">
        <v>3</v>
      </c>
      <c r="W306" s="3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5:37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9" t="s">
        <v>336</v>
      </c>
      <c r="U307" s="3" t="s">
        <v>337</v>
      </c>
      <c r="V307" s="3">
        <v>3</v>
      </c>
      <c r="W307" s="3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5:37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17</v>
      </c>
      <c r="T308" s="3">
        <v>1942</v>
      </c>
      <c r="U308" s="3" t="s">
        <v>338</v>
      </c>
      <c r="V308" s="3">
        <v>3</v>
      </c>
      <c r="W308" s="3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5:37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2138</v>
      </c>
      <c r="U309" s="3" t="s">
        <v>339</v>
      </c>
      <c r="V309" s="3">
        <v>3</v>
      </c>
      <c r="W309" s="3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5:37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13</v>
      </c>
      <c r="T310" s="3">
        <v>2374</v>
      </c>
      <c r="U310" s="3" t="s">
        <v>340</v>
      </c>
      <c r="V310" s="3">
        <v>3</v>
      </c>
      <c r="W310" s="3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5:37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1855</v>
      </c>
      <c r="U311" s="3" t="s">
        <v>341</v>
      </c>
      <c r="V311" s="3">
        <v>3</v>
      </c>
      <c r="W311" s="3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5:37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</v>
      </c>
      <c r="T312" s="3">
        <v>1778</v>
      </c>
      <c r="U312" s="3" t="s">
        <v>342</v>
      </c>
      <c r="V312" s="3">
        <v>3</v>
      </c>
      <c r="W312" s="3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5:37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173</v>
      </c>
      <c r="T313" s="3">
        <v>1164</v>
      </c>
      <c r="U313" s="3" t="s">
        <v>343</v>
      </c>
      <c r="V313" s="3">
        <v>3</v>
      </c>
      <c r="W313" s="3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5:37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2080</v>
      </c>
      <c r="U314" s="3" t="s">
        <v>344</v>
      </c>
      <c r="V314" s="3">
        <v>3</v>
      </c>
      <c r="W314" s="3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5:37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1698</v>
      </c>
      <c r="U315" s="3" t="s">
        <v>345</v>
      </c>
      <c r="V315" s="3">
        <v>3</v>
      </c>
      <c r="W315" s="3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5:37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1831</v>
      </c>
      <c r="U316" s="3" t="s">
        <v>346</v>
      </c>
      <c r="V316" s="3">
        <v>3</v>
      </c>
      <c r="W316" s="3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5:37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1585</v>
      </c>
      <c r="U317" s="3" t="s">
        <v>347</v>
      </c>
      <c r="V317" s="3">
        <v>3</v>
      </c>
      <c r="W317" s="3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5:37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</v>
      </c>
      <c r="T318" s="3">
        <v>1775</v>
      </c>
      <c r="U318" s="3" t="s">
        <v>348</v>
      </c>
      <c r="V318" s="3">
        <v>3</v>
      </c>
      <c r="W318" s="3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5:37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173</v>
      </c>
      <c r="T319" s="3">
        <v>1324</v>
      </c>
      <c r="U319" s="3" t="s">
        <v>349</v>
      </c>
      <c r="V319" s="3">
        <v>3</v>
      </c>
      <c r="W319" s="3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5:37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1527</v>
      </c>
      <c r="U320" s="3" t="s">
        <v>350</v>
      </c>
      <c r="V320" s="3">
        <v>3</v>
      </c>
      <c r="W320" s="3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5:37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17</v>
      </c>
      <c r="T321" s="3">
        <v>1425</v>
      </c>
      <c r="U321" s="3" t="s">
        <v>351</v>
      </c>
      <c r="V321" s="3">
        <v>3</v>
      </c>
      <c r="W321" s="3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5:37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2103</v>
      </c>
      <c r="U322" s="3" t="s">
        <v>352</v>
      </c>
      <c r="V322" s="3">
        <v>3</v>
      </c>
      <c r="W322" s="3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5:37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13</v>
      </c>
      <c r="T323" s="3">
        <v>2266</v>
      </c>
      <c r="U323" s="3" t="s">
        <v>353</v>
      </c>
      <c r="V323" s="3">
        <v>3</v>
      </c>
      <c r="W323" s="3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5:37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1717</v>
      </c>
      <c r="U324" s="3" t="s">
        <v>354</v>
      </c>
      <c r="V324" s="3">
        <v>3</v>
      </c>
      <c r="W324" s="3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5:37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1811</v>
      </c>
      <c r="U325" s="3" t="s">
        <v>355</v>
      </c>
      <c r="V325" s="3">
        <v>3</v>
      </c>
      <c r="W325" s="3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5:37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1904</v>
      </c>
      <c r="U326" s="3" t="s">
        <v>356</v>
      </c>
      <c r="V326" s="3">
        <v>3</v>
      </c>
      <c r="W326" s="3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5:37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17</v>
      </c>
      <c r="T327" s="3">
        <v>1913</v>
      </c>
      <c r="U327" s="3" t="s">
        <v>357</v>
      </c>
      <c r="V327" s="3">
        <v>3</v>
      </c>
      <c r="W327" s="3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5:37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93</v>
      </c>
      <c r="T328" s="3">
        <v>3088</v>
      </c>
      <c r="U328" s="3" t="s">
        <v>358</v>
      </c>
      <c r="V328" s="3">
        <v>3</v>
      </c>
      <c r="W328" s="3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5:37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13</v>
      </c>
      <c r="T329" s="3">
        <v>2496</v>
      </c>
      <c r="U329" s="3" t="s">
        <v>359</v>
      </c>
      <c r="V329" s="3">
        <v>3</v>
      </c>
      <c r="W329" s="3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5:37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1523</v>
      </c>
      <c r="U330" s="3" t="s">
        <v>360</v>
      </c>
      <c r="V330" s="3">
        <v>3</v>
      </c>
      <c r="W330" s="3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5:37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17</v>
      </c>
      <c r="T331" s="3">
        <v>1759</v>
      </c>
      <c r="U331" s="3" t="s">
        <v>361</v>
      </c>
      <c r="V331" s="3">
        <v>3</v>
      </c>
      <c r="W331" s="3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5:37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2196</v>
      </c>
      <c r="U332" s="3" t="s">
        <v>362</v>
      </c>
      <c r="V332" s="3">
        <v>3</v>
      </c>
      <c r="W332" s="3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5:37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2533</v>
      </c>
      <c r="U333" s="3" t="s">
        <v>363</v>
      </c>
      <c r="V333" s="3">
        <v>3</v>
      </c>
      <c r="W333" s="3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5:37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13</v>
      </c>
      <c r="T334" s="3">
        <v>2131</v>
      </c>
      <c r="U334" s="3" t="s">
        <v>364</v>
      </c>
      <c r="V334" s="3">
        <v>3</v>
      </c>
      <c r="W334" s="3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5:37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17</v>
      </c>
      <c r="T335" s="3">
        <v>1822</v>
      </c>
      <c r="U335" s="3" t="s">
        <v>365</v>
      </c>
      <c r="V335" s="3">
        <v>3</v>
      </c>
      <c r="W335" s="3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5:37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13</v>
      </c>
      <c r="T336" s="3">
        <v>2272</v>
      </c>
      <c r="U336" s="3" t="s">
        <v>366</v>
      </c>
      <c r="V336" s="3">
        <v>3</v>
      </c>
      <c r="W336" s="3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5:37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1916</v>
      </c>
      <c r="U337" s="3" t="s">
        <v>367</v>
      </c>
      <c r="V337" s="3">
        <v>3</v>
      </c>
      <c r="W337" s="3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5:37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2028</v>
      </c>
      <c r="U338" s="3" t="s">
        <v>368</v>
      </c>
      <c r="V338" s="3">
        <v>3</v>
      </c>
      <c r="W338" s="3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5:37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2044</v>
      </c>
      <c r="U339" s="3" t="s">
        <v>369</v>
      </c>
      <c r="V339" s="3">
        <v>3</v>
      </c>
      <c r="W339" s="3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5:37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1984</v>
      </c>
      <c r="U340" s="3" t="s">
        <v>370</v>
      </c>
      <c r="V340" s="3">
        <v>3</v>
      </c>
      <c r="W340" s="3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5:37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17</v>
      </c>
      <c r="T341" s="3">
        <v>1878</v>
      </c>
      <c r="U341" s="3" t="s">
        <v>371</v>
      </c>
      <c r="V341" s="3">
        <v>3</v>
      </c>
      <c r="W341" s="3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5:37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2133</v>
      </c>
      <c r="U342" s="3" t="s">
        <v>372</v>
      </c>
      <c r="V342" s="3">
        <v>3</v>
      </c>
      <c r="W342" s="3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5:37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2346</v>
      </c>
      <c r="U343" s="3" t="s">
        <v>373</v>
      </c>
      <c r="V343" s="3">
        <v>3</v>
      </c>
      <c r="W343" s="3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5:37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13</v>
      </c>
      <c r="T344" s="3">
        <v>2407</v>
      </c>
      <c r="U344" s="3" t="s">
        <v>374</v>
      </c>
      <c r="V344" s="3">
        <v>3</v>
      </c>
      <c r="W344" s="3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5:37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</v>
      </c>
      <c r="T345" s="3">
        <v>1478</v>
      </c>
      <c r="U345" s="3" t="s">
        <v>375</v>
      </c>
      <c r="V345" s="3">
        <v>3</v>
      </c>
      <c r="W345" s="3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5:37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173</v>
      </c>
      <c r="T346" s="3">
        <v>1284</v>
      </c>
      <c r="U346" s="3" t="s">
        <v>376</v>
      </c>
      <c r="V346" s="3">
        <v>3</v>
      </c>
      <c r="W346" s="3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5:37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13</v>
      </c>
      <c r="T347" s="3">
        <v>2330</v>
      </c>
      <c r="U347" s="3" t="s">
        <v>377</v>
      </c>
      <c r="V347" s="3">
        <v>3</v>
      </c>
      <c r="W347" s="3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5:37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173</v>
      </c>
      <c r="T348" s="3">
        <v>1211</v>
      </c>
      <c r="U348" s="3" t="s">
        <v>378</v>
      </c>
      <c r="V348" s="3">
        <v>3</v>
      </c>
      <c r="W348" s="3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5:37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13</v>
      </c>
      <c r="T349" s="3">
        <v>2158</v>
      </c>
      <c r="U349" s="3" t="s">
        <v>379</v>
      </c>
      <c r="V349" s="3">
        <v>3</v>
      </c>
      <c r="W349" s="3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5:37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173</v>
      </c>
      <c r="T350" s="3">
        <v>1200</v>
      </c>
      <c r="U350" s="3" t="s">
        <v>380</v>
      </c>
      <c r="V350" s="3">
        <v>3</v>
      </c>
      <c r="W350" s="3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5:37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17</v>
      </c>
      <c r="T351" s="3">
        <v>1859</v>
      </c>
      <c r="U351" s="3" t="s">
        <v>381</v>
      </c>
      <c r="V351" s="3">
        <v>3</v>
      </c>
      <c r="W351" s="3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5:37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2150</v>
      </c>
      <c r="U352" s="3" t="s">
        <v>382</v>
      </c>
      <c r="V352" s="3">
        <v>3</v>
      </c>
      <c r="W352" s="3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5:37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13</v>
      </c>
      <c r="T353" s="3">
        <v>2107</v>
      </c>
      <c r="U353" s="3" t="s">
        <v>383</v>
      </c>
      <c r="V353" s="3">
        <v>3</v>
      </c>
      <c r="W353" s="3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5:37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17</v>
      </c>
      <c r="T354" s="3">
        <v>1589</v>
      </c>
      <c r="U354" s="3" t="s">
        <v>384</v>
      </c>
      <c r="V354" s="3">
        <v>3</v>
      </c>
      <c r="W354" s="3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5:37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2658</v>
      </c>
      <c r="U355" s="3" t="s">
        <v>385</v>
      </c>
      <c r="V355" s="3">
        <v>3</v>
      </c>
      <c r="W355" s="3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5:37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13</v>
      </c>
      <c r="T356" s="3">
        <v>2333</v>
      </c>
      <c r="U356" s="3" t="s">
        <v>386</v>
      </c>
      <c r="V356" s="3">
        <v>3</v>
      </c>
      <c r="W356" s="3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5:37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173</v>
      </c>
      <c r="T357" s="3">
        <v>1099</v>
      </c>
      <c r="U357" s="3" t="s">
        <v>387</v>
      </c>
      <c r="V357" s="3">
        <v>3</v>
      </c>
      <c r="W357" s="3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5:37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1499</v>
      </c>
      <c r="U358" s="3" t="s">
        <v>388</v>
      </c>
      <c r="V358" s="3">
        <v>3</v>
      </c>
      <c r="W358" s="3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5:37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</v>
      </c>
      <c r="T359" s="3">
        <v>1507</v>
      </c>
      <c r="U359" s="3" t="s">
        <v>389</v>
      </c>
      <c r="V359" s="3">
        <v>3</v>
      </c>
      <c r="W359" s="3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5:37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173</v>
      </c>
      <c r="T360" s="3">
        <v>1347</v>
      </c>
      <c r="U360" s="3" t="s">
        <v>390</v>
      </c>
      <c r="V360" s="3">
        <v>3</v>
      </c>
      <c r="W360" s="3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5:37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</v>
      </c>
      <c r="T361" s="3">
        <v>1636</v>
      </c>
      <c r="U361" s="3" t="s">
        <v>391</v>
      </c>
      <c r="V361" s="3">
        <v>3</v>
      </c>
      <c r="W361" s="3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5:37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1184</v>
      </c>
      <c r="U362" s="3" t="s">
        <v>392</v>
      </c>
      <c r="V362" s="3">
        <v>3</v>
      </c>
      <c r="W362" s="3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5:37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173</v>
      </c>
      <c r="T363" s="3">
        <v>1311</v>
      </c>
      <c r="U363" s="3" t="s">
        <v>393</v>
      </c>
      <c r="V363" s="3">
        <v>3</v>
      </c>
      <c r="W363" s="3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5:37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2414</v>
      </c>
      <c r="U364" s="3" t="s">
        <v>394</v>
      </c>
      <c r="V364" s="3">
        <v>3</v>
      </c>
      <c r="W364" s="3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5:37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2566</v>
      </c>
      <c r="U365" s="3" t="s">
        <v>395</v>
      </c>
      <c r="V365" s="3">
        <v>3</v>
      </c>
      <c r="W365" s="3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5:37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13</v>
      </c>
      <c r="T366" s="3">
        <v>2477</v>
      </c>
      <c r="U366" s="3" t="s">
        <v>396</v>
      </c>
      <c r="V366" s="3">
        <v>3</v>
      </c>
      <c r="W366" s="3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5:37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17</v>
      </c>
      <c r="T367" s="3">
        <v>1962</v>
      </c>
      <c r="U367" s="3" t="s">
        <v>397</v>
      </c>
      <c r="V367" s="3">
        <v>3</v>
      </c>
      <c r="W367" s="3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5:37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13</v>
      </c>
      <c r="T368" s="3">
        <v>2150</v>
      </c>
      <c r="U368" s="3" t="s">
        <v>398</v>
      </c>
      <c r="V368" s="3">
        <v>3</v>
      </c>
      <c r="W368" s="3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5:37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1830</v>
      </c>
      <c r="U369" s="3" t="s">
        <v>399</v>
      </c>
      <c r="V369" s="3">
        <v>3</v>
      </c>
      <c r="W369" s="3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5:37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17</v>
      </c>
      <c r="T370" s="3">
        <v>1906</v>
      </c>
      <c r="U370" s="3" t="s">
        <v>400</v>
      </c>
      <c r="V370" s="3">
        <v>3</v>
      </c>
      <c r="W370" s="3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5:37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2715</v>
      </c>
      <c r="U371" s="3" t="s">
        <v>401</v>
      </c>
      <c r="V371" s="3">
        <v>3</v>
      </c>
      <c r="W371" s="3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5:37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13</v>
      </c>
      <c r="T372" s="3">
        <v>2595</v>
      </c>
      <c r="U372" s="3" t="s">
        <v>402</v>
      </c>
      <c r="V372" s="3">
        <v>3</v>
      </c>
      <c r="W372" s="3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5:37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17</v>
      </c>
      <c r="T373" s="3">
        <v>1981</v>
      </c>
      <c r="U373" s="3" t="s">
        <v>403</v>
      </c>
      <c r="V373" s="3">
        <v>3</v>
      </c>
      <c r="W373" s="3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5:37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2604</v>
      </c>
      <c r="U374" s="3" t="s">
        <v>404</v>
      </c>
      <c r="V374" s="3">
        <v>3</v>
      </c>
      <c r="W374" s="3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5:37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13</v>
      </c>
      <c r="T375" s="3">
        <v>2527</v>
      </c>
      <c r="U375" s="3" t="s">
        <v>405</v>
      </c>
      <c r="V375" s="3">
        <v>3</v>
      </c>
      <c r="W375" s="3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5:37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1786</v>
      </c>
      <c r="U376" s="3" t="s">
        <v>406</v>
      </c>
      <c r="V376" s="3">
        <v>3</v>
      </c>
      <c r="W376" s="3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5:37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17</v>
      </c>
      <c r="T377" s="3">
        <v>1713</v>
      </c>
      <c r="U377" s="3" t="s">
        <v>407</v>
      </c>
      <c r="V377" s="3">
        <v>3</v>
      </c>
      <c r="W377" s="3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5:37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13</v>
      </c>
      <c r="T378" s="3">
        <v>2272</v>
      </c>
      <c r="U378" s="3" t="s">
        <v>408</v>
      </c>
      <c r="V378" s="3">
        <v>3</v>
      </c>
      <c r="W378" s="3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5:37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17</v>
      </c>
      <c r="T379" s="3">
        <v>2014</v>
      </c>
      <c r="U379" s="3" t="s">
        <v>409</v>
      </c>
      <c r="V379" s="3">
        <v>3</v>
      </c>
      <c r="W379" s="3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5:37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2148</v>
      </c>
      <c r="U380" s="3" t="s">
        <v>410</v>
      </c>
      <c r="V380" s="3">
        <v>3</v>
      </c>
      <c r="W380" s="3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5:37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2418</v>
      </c>
      <c r="U381" s="3" t="s">
        <v>411</v>
      </c>
      <c r="V381" s="3">
        <v>3</v>
      </c>
      <c r="W381" s="3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5:37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13</v>
      </c>
      <c r="T382" s="3">
        <v>2107</v>
      </c>
      <c r="U382" s="3" t="s">
        <v>412</v>
      </c>
      <c r="V382" s="3">
        <v>3</v>
      </c>
      <c r="W382" s="3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5:37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1726</v>
      </c>
      <c r="U383" s="3" t="s">
        <v>413</v>
      </c>
      <c r="V383" s="3">
        <v>3</v>
      </c>
      <c r="W383" s="3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5:37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17</v>
      </c>
      <c r="T384" s="3">
        <v>1517</v>
      </c>
      <c r="U384" s="3" t="s">
        <v>414</v>
      </c>
      <c r="V384" s="3">
        <v>3</v>
      </c>
      <c r="W384" s="3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5:37" x14ac:dyDescent="0.3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 t="s">
        <v>323</v>
      </c>
      <c r="S385" s="3" t="s">
        <v>13</v>
      </c>
      <c r="T385" s="3">
        <v>2661</v>
      </c>
      <c r="U385" s="3" t="s">
        <v>415</v>
      </c>
      <c r="V385" s="3">
        <v>3</v>
      </c>
      <c r="W385" s="3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5:37" x14ac:dyDescent="0.3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5:37" x14ac:dyDescent="0.3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5:37" x14ac:dyDescent="0.3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5:37" x14ac:dyDescent="0.3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5:37" x14ac:dyDescent="0.3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5:37" x14ac:dyDescent="0.3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5:37" x14ac:dyDescent="0.3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5:37" x14ac:dyDescent="0.3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5:37" x14ac:dyDescent="0.3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5:37" x14ac:dyDescent="0.3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5:37" x14ac:dyDescent="0.3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5:37" x14ac:dyDescent="0.3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5:37" x14ac:dyDescent="0.3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5:37" x14ac:dyDescent="0.3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5:37" x14ac:dyDescent="0.3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5:37" x14ac:dyDescent="0.3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5:37" x14ac:dyDescent="0.3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5:37" x14ac:dyDescent="0.3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5:37" x14ac:dyDescent="0.3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5:37" x14ac:dyDescent="0.3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5:37" x14ac:dyDescent="0.3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5:37" x14ac:dyDescent="0.3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5:37" x14ac:dyDescent="0.3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5:37" x14ac:dyDescent="0.3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5:37" x14ac:dyDescent="0.3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5:37" x14ac:dyDescent="0.3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5:37" x14ac:dyDescent="0.3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5:37" x14ac:dyDescent="0.3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5:37" x14ac:dyDescent="0.3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5:37" x14ac:dyDescent="0.3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5:37" x14ac:dyDescent="0.3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5:37" x14ac:dyDescent="0.3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5:37" x14ac:dyDescent="0.3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5:37" x14ac:dyDescent="0.3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5:37" x14ac:dyDescent="0.3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5:37" x14ac:dyDescent="0.3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5:37" x14ac:dyDescent="0.3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5:37" x14ac:dyDescent="0.3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5:37" x14ac:dyDescent="0.3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5:37" x14ac:dyDescent="0.3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5:37" x14ac:dyDescent="0.3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5:37" x14ac:dyDescent="0.3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5:37" x14ac:dyDescent="0.3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5:37" x14ac:dyDescent="0.3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5:37" x14ac:dyDescent="0.3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5:37" x14ac:dyDescent="0.3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5:37" x14ac:dyDescent="0.3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5:37" x14ac:dyDescent="0.3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5:37" x14ac:dyDescent="0.3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5:37" x14ac:dyDescent="0.3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5:37" x14ac:dyDescent="0.3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5:37" x14ac:dyDescent="0.3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5:37" x14ac:dyDescent="0.3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5:37" x14ac:dyDescent="0.3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5:37" x14ac:dyDescent="0.3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5:37" x14ac:dyDescent="0.3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5:37" x14ac:dyDescent="0.3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5:37" x14ac:dyDescent="0.3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5:37" x14ac:dyDescent="0.3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5:37" x14ac:dyDescent="0.3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5:37" x14ac:dyDescent="0.3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5:37" x14ac:dyDescent="0.3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5:37" x14ac:dyDescent="0.3">
      <c r="G448" s="2"/>
      <c r="H448" s="2"/>
      <c r="I448" s="2"/>
      <c r="J448" s="2"/>
      <c r="K448" s="2"/>
    </row>
  </sheetData>
  <mergeCells count="13">
    <mergeCell ref="G39:K39"/>
    <mergeCell ref="C15:D15"/>
    <mergeCell ref="B23:D26"/>
    <mergeCell ref="G25:K25"/>
    <mergeCell ref="G26:K26"/>
    <mergeCell ref="G31:K31"/>
    <mergeCell ref="G35:K35"/>
    <mergeCell ref="B12:D14"/>
    <mergeCell ref="C6:D6"/>
    <mergeCell ref="C7:D7"/>
    <mergeCell ref="C8:D8"/>
    <mergeCell ref="C9:D9"/>
    <mergeCell ref="C10:D10"/>
  </mergeCells>
  <dataValidations count="3">
    <dataValidation type="list" allowBlank="1" showInputMessage="1" showErrorMessage="1" sqref="C17">
      <formula1>$H$6:$H$9</formula1>
    </dataValidation>
    <dataValidation type="list" allowBlank="1" showInputMessage="1" showErrorMessage="1" sqref="C15:D15">
      <formula1>$P$6:$P$7</formula1>
    </dataValidation>
    <dataValidation type="list" allowBlank="1" showInputMessage="1" showErrorMessage="1" sqref="C10:D10">
      <formula1>$F$6:$F$10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47"/>
  <sheetViews>
    <sheetView workbookViewId="0">
      <selection activeCell="G11" sqref="G11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7.140625" style="1" customWidth="1"/>
    <col min="9" max="9" width="16.140625" style="1" customWidth="1"/>
    <col min="10" max="10" width="15.7109375" style="1" customWidth="1"/>
    <col min="11" max="11" width="12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37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7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2:37" x14ac:dyDescent="0.3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7" x14ac:dyDescent="0.3">
      <c r="B4" s="4" t="s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ht="19.5" thickBot="1" x14ac:dyDescent="0.35">
      <c r="E5" s="3"/>
      <c r="F5" s="3"/>
      <c r="G5" s="3"/>
      <c r="H5" s="3" t="s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19.5" thickBot="1" x14ac:dyDescent="0.35">
      <c r="B6" s="5" t="s">
        <v>3</v>
      </c>
      <c r="C6" s="82" t="s">
        <v>416</v>
      </c>
      <c r="D6" s="83"/>
      <c r="E6" s="3">
        <v>0.11</v>
      </c>
      <c r="F6" s="3" t="s">
        <v>5</v>
      </c>
      <c r="G6" s="3">
        <v>0.26400000000000001</v>
      </c>
      <c r="H6" s="3">
        <v>3</v>
      </c>
      <c r="I6" s="3"/>
      <c r="J6" s="3"/>
      <c r="K6" s="3" t="s">
        <v>417</v>
      </c>
      <c r="L6" s="3"/>
      <c r="M6" s="3"/>
      <c r="N6" s="3"/>
      <c r="O6" s="3"/>
      <c r="P6" s="3" t="s">
        <v>418</v>
      </c>
      <c r="Q6" s="3"/>
      <c r="R6" s="21" t="s">
        <v>6</v>
      </c>
      <c r="S6" s="21" t="s">
        <v>7</v>
      </c>
      <c r="T6" s="21" t="s">
        <v>8</v>
      </c>
      <c r="U6" s="21" t="s">
        <v>3</v>
      </c>
      <c r="V6" s="21" t="s">
        <v>9</v>
      </c>
      <c r="W6" s="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ht="20.25" thickTop="1" thickBot="1" x14ac:dyDescent="0.35">
      <c r="B7" s="7" t="s">
        <v>10</v>
      </c>
      <c r="C7" s="84" t="str">
        <f ca="1">OFFSET(R6,MATCH(C6,U7:U384,0),0)</f>
        <v>RM</v>
      </c>
      <c r="D7" s="85"/>
      <c r="E7" s="3">
        <v>6.2600000000000003E-2</v>
      </c>
      <c r="F7" s="3" t="s">
        <v>11</v>
      </c>
      <c r="G7" s="3">
        <v>0.20300000000000001</v>
      </c>
      <c r="H7" s="3">
        <v>3.5</v>
      </c>
      <c r="I7" s="3"/>
      <c r="J7" s="3"/>
      <c r="K7" s="3" t="s">
        <v>419</v>
      </c>
      <c r="L7" s="3"/>
      <c r="M7" s="3"/>
      <c r="N7" s="3"/>
      <c r="O7" s="3"/>
      <c r="P7" s="3" t="s">
        <v>420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ht="20.25" thickTop="1" thickBot="1" x14ac:dyDescent="0.35">
      <c r="B8" s="7" t="s">
        <v>15</v>
      </c>
      <c r="C8" s="84" t="str">
        <f ca="1">OFFSET(S6,MATCH(C6,U7:U384,0),0)</f>
        <v>C</v>
      </c>
      <c r="D8" s="85"/>
      <c r="E8" s="3">
        <v>0.1148</v>
      </c>
      <c r="F8" s="3" t="s">
        <v>16</v>
      </c>
      <c r="G8" s="3">
        <v>0.23400000000000001</v>
      </c>
      <c r="H8" s="3">
        <v>4</v>
      </c>
      <c r="I8" s="3"/>
      <c r="J8" s="3"/>
      <c r="K8" s="3" t="s">
        <v>421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2:37" ht="20.25" thickTop="1" thickBot="1" x14ac:dyDescent="0.35">
      <c r="B9" s="7" t="s">
        <v>19</v>
      </c>
      <c r="C9" s="84">
        <f ca="1">OFFSET(T6,MATCH(C6,U7:U384,0),0)</f>
        <v>1255</v>
      </c>
      <c r="D9" s="85"/>
      <c r="E9" s="3">
        <v>5.74E-2</v>
      </c>
      <c r="F9" s="3" t="s">
        <v>20</v>
      </c>
      <c r="G9" s="3">
        <v>0</v>
      </c>
      <c r="H9" s="3">
        <v>4.5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2:37" ht="20.25" thickTop="1" thickBot="1" x14ac:dyDescent="0.35">
      <c r="B10" s="8" t="s">
        <v>22</v>
      </c>
      <c r="C10" s="105" t="s">
        <v>20</v>
      </c>
      <c r="D10" s="106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2:37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x14ac:dyDescent="0.3">
      <c r="B12" s="99" t="s">
        <v>492</v>
      </c>
      <c r="C12" s="100"/>
      <c r="D12" s="101"/>
      <c r="E12" s="3"/>
      <c r="F12" s="3"/>
      <c r="G12" s="3"/>
      <c r="H12" s="3"/>
      <c r="I12" s="3"/>
      <c r="J12" s="3" t="s">
        <v>35</v>
      </c>
      <c r="K12" s="3">
        <f ca="1">C17*K13/1000</f>
        <v>0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7" ht="42" customHeight="1" thickBot="1" x14ac:dyDescent="0.35">
      <c r="B13" s="102"/>
      <c r="C13" s="103"/>
      <c r="D13" s="104"/>
      <c r="E13" s="3"/>
      <c r="F13" s="3"/>
      <c r="G13" s="3"/>
      <c r="H13" s="3"/>
      <c r="I13" s="3"/>
      <c r="J13" s="3" t="s">
        <v>37</v>
      </c>
      <c r="K13" s="3">
        <f ca="1">OFFSET(G5,MATCH(C10,F6:F10,0),0)</f>
        <v>0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2:37" ht="19.5" thickBot="1" x14ac:dyDescent="0.35">
      <c r="B14" s="10" t="s">
        <v>423</v>
      </c>
      <c r="C14" s="71" t="s">
        <v>420</v>
      </c>
      <c r="D14" s="73"/>
      <c r="E14" s="3" t="s">
        <v>424</v>
      </c>
      <c r="F14" s="3">
        <f>IF(C14=P6,F15,F18)</f>
        <v>22.94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12</v>
      </c>
      <c r="S14" s="3" t="s">
        <v>17</v>
      </c>
      <c r="T14" s="3">
        <v>1932</v>
      </c>
      <c r="U14" s="3" t="s">
        <v>33</v>
      </c>
      <c r="V14" s="3">
        <v>2</v>
      </c>
      <c r="W14" s="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2:37" ht="19.5" thickBot="1" x14ac:dyDescent="0.35">
      <c r="B15" s="10" t="s">
        <v>425</v>
      </c>
      <c r="C15" s="13">
        <v>100</v>
      </c>
      <c r="D15" s="14"/>
      <c r="E15" s="9" t="s">
        <v>418</v>
      </c>
      <c r="F15" s="3">
        <f>IF(C16&lt;H9,F16,K39)</f>
        <v>35.67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12</v>
      </c>
      <c r="S15" s="3" t="s">
        <v>13</v>
      </c>
      <c r="T15" s="3">
        <v>2120</v>
      </c>
      <c r="U15" s="3" t="s">
        <v>34</v>
      </c>
      <c r="V15" s="3">
        <v>2</v>
      </c>
      <c r="W15" s="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2:37" ht="19.5" thickBot="1" x14ac:dyDescent="0.35">
      <c r="B16" s="12" t="s">
        <v>40</v>
      </c>
      <c r="C16" s="13">
        <v>4.5</v>
      </c>
      <c r="D16" s="14"/>
      <c r="E16" s="9" t="s">
        <v>418</v>
      </c>
      <c r="F16" s="3">
        <f>IF(C16&lt;H8,F17,H35)</f>
        <v>9.9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12</v>
      </c>
      <c r="S16" s="3" t="s">
        <v>17</v>
      </c>
      <c r="T16" s="3">
        <v>1727</v>
      </c>
      <c r="U16" s="3" t="s">
        <v>36</v>
      </c>
      <c r="V16" s="3">
        <v>2</v>
      </c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:37" ht="19.5" thickBot="1" x14ac:dyDescent="0.35">
      <c r="B17" s="10" t="s">
        <v>42</v>
      </c>
      <c r="C17" s="23">
        <f>F21</f>
        <v>2294</v>
      </c>
      <c r="D17" s="14"/>
      <c r="E17" s="9" t="s">
        <v>418</v>
      </c>
      <c r="F17" s="3">
        <f>IF(C16&lt;H7,H27,H31)</f>
        <v>8.43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13</v>
      </c>
      <c r="T17" s="3">
        <v>2309</v>
      </c>
      <c r="U17" s="3" t="s">
        <v>38</v>
      </c>
      <c r="V17" s="3">
        <v>2</v>
      </c>
      <c r="W17" s="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:37" ht="19.5" thickBot="1" x14ac:dyDescent="0.35">
      <c r="B18" s="10" t="s">
        <v>44</v>
      </c>
      <c r="C18" s="17">
        <f>C17*860/10000000</f>
        <v>0.19728399999999999</v>
      </c>
      <c r="D18" s="14"/>
      <c r="E18" s="9" t="s">
        <v>426</v>
      </c>
      <c r="F18" s="3">
        <f>IF(C16&lt;H9,F19,H40)</f>
        <v>22.94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1828</v>
      </c>
      <c r="U18" s="3" t="s">
        <v>39</v>
      </c>
      <c r="V18" s="3">
        <v>2</v>
      </c>
      <c r="W18" s="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:37" ht="19.5" thickBot="1" x14ac:dyDescent="0.35">
      <c r="B19" s="10" t="s">
        <v>427</v>
      </c>
      <c r="C19" s="16">
        <f ca="1">OFFSET(E5,MATCH(C10,F6:F10,0),0)*C17</f>
        <v>131.6756</v>
      </c>
      <c r="D19" s="14"/>
      <c r="E19" s="9" t="s">
        <v>426</v>
      </c>
      <c r="F19" s="3">
        <f>IF(C16&lt;H8,F20,H36)</f>
        <v>20.64</v>
      </c>
      <c r="G19" s="15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2014</v>
      </c>
      <c r="U19" s="3" t="s">
        <v>41</v>
      </c>
      <c r="V19" s="3">
        <v>2</v>
      </c>
      <c r="W19" s="3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37" ht="19.5" thickBot="1" x14ac:dyDescent="0.35">
      <c r="B20" s="18" t="s">
        <v>479</v>
      </c>
      <c r="C20" s="19">
        <f>C17*0.202/1000</f>
        <v>0.46338800000000002</v>
      </c>
      <c r="D20" s="20"/>
      <c r="E20" s="9" t="s">
        <v>426</v>
      </c>
      <c r="F20" s="3">
        <f>IF(C16&lt;3.5,H28,H32)</f>
        <v>17.7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2077</v>
      </c>
      <c r="U20" s="3" t="s">
        <v>43</v>
      </c>
      <c r="V20" s="3">
        <v>2</v>
      </c>
      <c r="W20" s="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:37" x14ac:dyDescent="0.3">
      <c r="E21" s="3" t="s">
        <v>429</v>
      </c>
      <c r="F21" s="3">
        <f>F14*C15</f>
        <v>2294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13</v>
      </c>
      <c r="T21" s="3">
        <v>2343</v>
      </c>
      <c r="U21" s="3" t="s">
        <v>45</v>
      </c>
      <c r="V21" s="3">
        <v>2</v>
      </c>
      <c r="W21" s="3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7" ht="18.75" customHeight="1" x14ac:dyDescent="0.3">
      <c r="B22" s="118" t="s">
        <v>430</v>
      </c>
      <c r="C22" s="119"/>
      <c r="D22" s="12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2120</v>
      </c>
      <c r="U22" s="3" t="s">
        <v>46</v>
      </c>
      <c r="V22" s="3">
        <v>2</v>
      </c>
      <c r="W22" s="3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:37" x14ac:dyDescent="0.3">
      <c r="B23" s="121"/>
      <c r="C23" s="122"/>
      <c r="D23" s="12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 t="s">
        <v>12</v>
      </c>
      <c r="S23" s="3" t="s">
        <v>17</v>
      </c>
      <c r="T23" s="3">
        <v>1794</v>
      </c>
      <c r="U23" s="3" t="s">
        <v>47</v>
      </c>
      <c r="V23" s="3">
        <v>2</v>
      </c>
      <c r="W23" s="3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:37" x14ac:dyDescent="0.3">
      <c r="B24" s="121"/>
      <c r="C24" s="122"/>
      <c r="D24" s="123"/>
      <c r="E24" s="3"/>
      <c r="F24" s="3"/>
      <c r="G24" s="81" t="s">
        <v>431</v>
      </c>
      <c r="H24" s="81"/>
      <c r="I24" s="81"/>
      <c r="J24" s="81"/>
      <c r="K24" s="81"/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1826</v>
      </c>
      <c r="U24" s="3" t="s">
        <v>48</v>
      </c>
      <c r="V24" s="3">
        <v>2</v>
      </c>
      <c r="W24" s="3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37" x14ac:dyDescent="0.3">
      <c r="B25" s="124"/>
      <c r="C25" s="125"/>
      <c r="D25" s="126"/>
      <c r="E25" s="3"/>
      <c r="F25" s="3"/>
      <c r="G25" s="107" t="s">
        <v>432</v>
      </c>
      <c r="H25" s="107"/>
      <c r="I25" s="107"/>
      <c r="J25" s="107"/>
      <c r="K25" s="107"/>
      <c r="L25" s="3"/>
      <c r="M25" s="3"/>
      <c r="N25" s="3"/>
      <c r="O25" s="3"/>
      <c r="P25" s="3"/>
      <c r="Q25" s="3"/>
      <c r="R25" s="3" t="s">
        <v>12</v>
      </c>
      <c r="S25" s="3" t="s">
        <v>13</v>
      </c>
      <c r="T25" s="3">
        <v>2143</v>
      </c>
      <c r="U25" s="3" t="s">
        <v>49</v>
      </c>
      <c r="V25" s="3">
        <v>2</v>
      </c>
      <c r="W25" s="3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37" x14ac:dyDescent="0.3">
      <c r="E26" s="3"/>
      <c r="F26" s="3"/>
      <c r="G26" s="9"/>
      <c r="H26" s="9" t="s">
        <v>433</v>
      </c>
      <c r="I26" s="9" t="s">
        <v>434</v>
      </c>
      <c r="J26" s="9" t="s">
        <v>435</v>
      </c>
      <c r="K26" s="9" t="s">
        <v>436</v>
      </c>
      <c r="L26" s="3"/>
      <c r="M26" s="3"/>
      <c r="N26" s="3"/>
      <c r="O26" s="3"/>
      <c r="P26" s="3"/>
      <c r="Q26" s="3"/>
      <c r="R26" s="3" t="s">
        <v>12</v>
      </c>
      <c r="S26" s="3" t="s">
        <v>17</v>
      </c>
      <c r="T26" s="3">
        <v>2031</v>
      </c>
      <c r="U26" s="3" t="s">
        <v>50</v>
      </c>
      <c r="V26" s="3">
        <v>2</v>
      </c>
      <c r="W26" s="3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:37" x14ac:dyDescent="0.3">
      <c r="E27" s="3"/>
      <c r="F27" s="3"/>
      <c r="G27" s="3" t="s">
        <v>437</v>
      </c>
      <c r="H27" s="3">
        <v>7.09</v>
      </c>
      <c r="I27" s="3">
        <v>9.01</v>
      </c>
      <c r="J27" s="3">
        <v>16.48</v>
      </c>
      <c r="K27" s="3">
        <v>19</v>
      </c>
      <c r="L27" s="3"/>
      <c r="M27" s="3"/>
      <c r="N27" s="3"/>
      <c r="O27" s="3"/>
      <c r="P27" s="3"/>
      <c r="Q27" s="3"/>
      <c r="R27" s="3" t="s">
        <v>12</v>
      </c>
      <c r="S27" s="3" t="s">
        <v>17</v>
      </c>
      <c r="T27" s="3">
        <v>1703</v>
      </c>
      <c r="U27" s="3" t="s">
        <v>51</v>
      </c>
      <c r="V27" s="3">
        <v>2</v>
      </c>
      <c r="W27" s="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:37" x14ac:dyDescent="0.3">
      <c r="E28" s="3"/>
      <c r="F28" s="3"/>
      <c r="G28" s="3" t="s">
        <v>438</v>
      </c>
      <c r="H28" s="3">
        <v>13.61</v>
      </c>
      <c r="I28" s="3">
        <v>17.63</v>
      </c>
      <c r="J28" s="3">
        <v>27.09</v>
      </c>
      <c r="K28" s="3">
        <v>31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1886</v>
      </c>
      <c r="U28" s="3" t="s">
        <v>52</v>
      </c>
      <c r="V28" s="3">
        <v>2</v>
      </c>
      <c r="W28" s="3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37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1769</v>
      </c>
      <c r="U29" s="3" t="s">
        <v>53</v>
      </c>
      <c r="V29" s="3">
        <v>2</v>
      </c>
      <c r="W29" s="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:37" x14ac:dyDescent="0.3">
      <c r="E30" s="3"/>
      <c r="F30" s="3"/>
      <c r="G30" s="107" t="s">
        <v>439</v>
      </c>
      <c r="H30" s="107"/>
      <c r="I30" s="107"/>
      <c r="J30" s="107"/>
      <c r="K30" s="107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1946</v>
      </c>
      <c r="U30" s="3" t="s">
        <v>54</v>
      </c>
      <c r="V30" s="3">
        <v>2</v>
      </c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:37" x14ac:dyDescent="0.3">
      <c r="E31" s="3"/>
      <c r="F31" s="3"/>
      <c r="G31" s="3" t="s">
        <v>437</v>
      </c>
      <c r="H31" s="3">
        <v>8.43</v>
      </c>
      <c r="I31" s="3">
        <v>18.079999999999998</v>
      </c>
      <c r="J31" s="3">
        <v>22.75</v>
      </c>
      <c r="K31" s="3">
        <v>26.14</v>
      </c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1806</v>
      </c>
      <c r="U31" s="3" t="s">
        <v>55</v>
      </c>
      <c r="V31" s="3">
        <v>2</v>
      </c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:37" x14ac:dyDescent="0.3">
      <c r="E32" s="3"/>
      <c r="F32" s="3"/>
      <c r="G32" s="3" t="s">
        <v>438</v>
      </c>
      <c r="H32" s="3">
        <v>17.7</v>
      </c>
      <c r="I32" s="3">
        <v>24.41</v>
      </c>
      <c r="J32" s="3">
        <v>37.270000000000003</v>
      </c>
      <c r="K32" s="3">
        <v>42.6</v>
      </c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2026</v>
      </c>
      <c r="U32" s="3" t="s">
        <v>56</v>
      </c>
      <c r="V32" s="3">
        <v>2</v>
      </c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5:37" x14ac:dyDescent="0.3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1661</v>
      </c>
      <c r="U33" s="3" t="s">
        <v>57</v>
      </c>
      <c r="V33" s="3">
        <v>2</v>
      </c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5:37" x14ac:dyDescent="0.3">
      <c r="E34" s="3"/>
      <c r="F34" s="3"/>
      <c r="G34" s="107" t="s">
        <v>440</v>
      </c>
      <c r="H34" s="108"/>
      <c r="I34" s="108"/>
      <c r="J34" s="108"/>
      <c r="K34" s="108"/>
      <c r="L34" s="3"/>
      <c r="M34" s="3"/>
      <c r="N34" s="3"/>
      <c r="O34" s="3"/>
      <c r="P34" s="3"/>
      <c r="Q34" s="3"/>
      <c r="R34" s="3" t="s">
        <v>12</v>
      </c>
      <c r="S34" s="3" t="s">
        <v>13</v>
      </c>
      <c r="T34" s="3">
        <v>2254</v>
      </c>
      <c r="U34" s="3" t="s">
        <v>58</v>
      </c>
      <c r="V34" s="3">
        <v>2</v>
      </c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5:37" x14ac:dyDescent="0.3">
      <c r="E35" s="3"/>
      <c r="F35" s="3"/>
      <c r="G35" s="3" t="s">
        <v>437</v>
      </c>
      <c r="H35" s="3">
        <v>9.9</v>
      </c>
      <c r="I35" s="3">
        <v>15.21</v>
      </c>
      <c r="J35" s="3">
        <v>27.42</v>
      </c>
      <c r="K35" s="3">
        <v>31.49</v>
      </c>
      <c r="L35" s="3"/>
      <c r="M35" s="3"/>
      <c r="N35" s="3"/>
      <c r="O35" s="3"/>
      <c r="P35" s="3"/>
      <c r="Q35" s="3"/>
      <c r="R35" s="3" t="s">
        <v>12</v>
      </c>
      <c r="S35" s="3" t="s">
        <v>17</v>
      </c>
      <c r="T35" s="3">
        <v>1753</v>
      </c>
      <c r="U35" s="3" t="s">
        <v>59</v>
      </c>
      <c r="V35" s="3">
        <v>2</v>
      </c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5:37" x14ac:dyDescent="0.3">
      <c r="E36" s="3"/>
      <c r="F36" s="3"/>
      <c r="G36" s="3" t="s">
        <v>438</v>
      </c>
      <c r="H36" s="3">
        <v>20.64</v>
      </c>
      <c r="I36" s="3">
        <v>29.33</v>
      </c>
      <c r="J36" s="3">
        <v>44.91</v>
      </c>
      <c r="K36" s="3">
        <v>51.33</v>
      </c>
      <c r="L36" s="3"/>
      <c r="M36" s="3"/>
      <c r="N36" s="3"/>
      <c r="O36" s="3"/>
      <c r="P36" s="3"/>
      <c r="Q36" s="3"/>
      <c r="R36" s="3" t="s">
        <v>12</v>
      </c>
      <c r="S36" s="3" t="s">
        <v>13</v>
      </c>
      <c r="T36" s="3">
        <v>2249</v>
      </c>
      <c r="U36" s="3" t="s">
        <v>60</v>
      </c>
      <c r="V36" s="3">
        <v>2</v>
      </c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5:37" x14ac:dyDescent="0.3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2102</v>
      </c>
      <c r="U37" s="3" t="s">
        <v>61</v>
      </c>
      <c r="V37" s="3">
        <v>2</v>
      </c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5:37" x14ac:dyDescent="0.3">
      <c r="E38" s="3"/>
      <c r="F38" s="3"/>
      <c r="G38" s="107" t="s">
        <v>441</v>
      </c>
      <c r="H38" s="108"/>
      <c r="I38" s="108"/>
      <c r="J38" s="108"/>
      <c r="K38" s="108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2322</v>
      </c>
      <c r="U38" s="3" t="s">
        <v>62</v>
      </c>
      <c r="V38" s="3">
        <v>2</v>
      </c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5:37" x14ac:dyDescent="0.3">
      <c r="E39" s="3"/>
      <c r="F39" s="3"/>
      <c r="G39" s="3" t="s">
        <v>437</v>
      </c>
      <c r="H39" s="3">
        <v>11.05</v>
      </c>
      <c r="I39" s="3">
        <v>17.32</v>
      </c>
      <c r="J39" s="3">
        <v>31.04</v>
      </c>
      <c r="K39" s="3">
        <v>35.67</v>
      </c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2203</v>
      </c>
      <c r="U39" s="3" t="s">
        <v>63</v>
      </c>
      <c r="V39" s="3">
        <v>2</v>
      </c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5:37" x14ac:dyDescent="0.3">
      <c r="E40" s="3"/>
      <c r="F40" s="3"/>
      <c r="G40" s="3" t="s">
        <v>438</v>
      </c>
      <c r="H40" s="3">
        <v>22.94</v>
      </c>
      <c r="I40" s="3">
        <v>33.229999999999997</v>
      </c>
      <c r="J40" s="3">
        <v>50.86</v>
      </c>
      <c r="K40" s="3">
        <v>58.12</v>
      </c>
      <c r="L40" s="3"/>
      <c r="M40" s="3"/>
      <c r="N40" s="3"/>
      <c r="O40" s="3"/>
      <c r="P40" s="3"/>
      <c r="Q40" s="3"/>
      <c r="R40" s="3" t="s">
        <v>12</v>
      </c>
      <c r="S40" s="3" t="s">
        <v>17</v>
      </c>
      <c r="T40" s="3">
        <v>1980</v>
      </c>
      <c r="U40" s="3" t="s">
        <v>64</v>
      </c>
      <c r="V40" s="3">
        <v>2</v>
      </c>
      <c r="W40" s="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5:37" x14ac:dyDescent="0.3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1497</v>
      </c>
      <c r="U41" s="3" t="s">
        <v>65</v>
      </c>
      <c r="V41" s="3">
        <v>2</v>
      </c>
      <c r="W41" s="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5:37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1829</v>
      </c>
      <c r="U42" s="3" t="s">
        <v>66</v>
      </c>
      <c r="V42" s="3">
        <v>2</v>
      </c>
      <c r="W42" s="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5:37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13</v>
      </c>
      <c r="T43" s="3">
        <v>2467</v>
      </c>
      <c r="U43" s="3" t="s">
        <v>67</v>
      </c>
      <c r="V43" s="3">
        <v>2</v>
      </c>
      <c r="W43" s="3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5:37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17</v>
      </c>
      <c r="T44" s="3">
        <v>1911</v>
      </c>
      <c r="U44" s="3" t="s">
        <v>68</v>
      </c>
      <c r="V44" s="3">
        <v>2</v>
      </c>
      <c r="W44" s="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5:37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1824</v>
      </c>
      <c r="U45" s="3" t="s">
        <v>69</v>
      </c>
      <c r="V45" s="3">
        <v>2</v>
      </c>
      <c r="W45" s="3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5:37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13</v>
      </c>
      <c r="T46" s="3">
        <v>2325</v>
      </c>
      <c r="U46" s="3" t="s">
        <v>70</v>
      </c>
      <c r="V46" s="3">
        <v>2</v>
      </c>
      <c r="W46" s="3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5:37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2166</v>
      </c>
      <c r="U47" s="3" t="s">
        <v>71</v>
      </c>
      <c r="V47" s="3">
        <v>2</v>
      </c>
      <c r="W47" s="3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5:37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17</v>
      </c>
      <c r="T48" s="3">
        <v>1935</v>
      </c>
      <c r="U48" s="3" t="s">
        <v>72</v>
      </c>
      <c r="V48" s="3">
        <v>2</v>
      </c>
      <c r="W48" s="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5:37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13</v>
      </c>
      <c r="T49" s="3">
        <v>2146</v>
      </c>
      <c r="U49" s="3" t="s">
        <v>73</v>
      </c>
      <c r="V49" s="3">
        <v>2</v>
      </c>
      <c r="W49" s="3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5:37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2295</v>
      </c>
      <c r="U50" s="3" t="s">
        <v>74</v>
      </c>
      <c r="V50" s="3">
        <v>2</v>
      </c>
      <c r="W50" s="3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5:37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2203</v>
      </c>
      <c r="U51" s="3" t="s">
        <v>75</v>
      </c>
      <c r="V51" s="3">
        <v>2</v>
      </c>
      <c r="W51" s="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5:37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2313</v>
      </c>
      <c r="U52" s="3" t="s">
        <v>76</v>
      </c>
      <c r="V52" s="3">
        <v>2</v>
      </c>
      <c r="W52" s="3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5:37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2272</v>
      </c>
      <c r="U53" s="3" t="s">
        <v>77</v>
      </c>
      <c r="V53" s="3">
        <v>2</v>
      </c>
      <c r="W53" s="3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5:37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17</v>
      </c>
      <c r="T54" s="3">
        <v>1937</v>
      </c>
      <c r="U54" s="3" t="s">
        <v>78</v>
      </c>
      <c r="V54" s="3">
        <v>2</v>
      </c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5:37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1658</v>
      </c>
      <c r="U55" s="3" t="s">
        <v>79</v>
      </c>
      <c r="V55" s="3">
        <v>2</v>
      </c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5:37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1957</v>
      </c>
      <c r="U56" s="3" t="s">
        <v>80</v>
      </c>
      <c r="V56" s="3">
        <v>2</v>
      </c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5:37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1654</v>
      </c>
      <c r="U57" s="3" t="s">
        <v>81</v>
      </c>
      <c r="V57" s="3">
        <v>2</v>
      </c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5:37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13</v>
      </c>
      <c r="T58" s="3">
        <v>2375</v>
      </c>
      <c r="U58" s="3" t="s">
        <v>82</v>
      </c>
      <c r="V58" s="3">
        <v>2</v>
      </c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5:37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2113</v>
      </c>
      <c r="U59" s="3" t="s">
        <v>83</v>
      </c>
      <c r="V59" s="3">
        <v>2</v>
      </c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5:37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17</v>
      </c>
      <c r="T60" s="3">
        <v>1891</v>
      </c>
      <c r="U60" s="3" t="s">
        <v>84</v>
      </c>
      <c r="V60" s="3">
        <v>2</v>
      </c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5:37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13</v>
      </c>
      <c r="T61" s="3">
        <v>2113</v>
      </c>
      <c r="U61" s="3" t="s">
        <v>85</v>
      </c>
      <c r="V61" s="3">
        <v>2</v>
      </c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5:37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17</v>
      </c>
      <c r="T62" s="3">
        <v>1953</v>
      </c>
      <c r="U62" s="3" t="s">
        <v>86</v>
      </c>
      <c r="V62" s="3">
        <v>2</v>
      </c>
      <c r="W62" s="3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5:37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2076</v>
      </c>
      <c r="U63" s="3" t="s">
        <v>87</v>
      </c>
      <c r="V63" s="3">
        <v>2</v>
      </c>
      <c r="W63" s="3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5:37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1905</v>
      </c>
      <c r="U64" s="3" t="s">
        <v>88</v>
      </c>
      <c r="V64" s="3">
        <v>2</v>
      </c>
      <c r="W64" s="3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5:37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1989</v>
      </c>
      <c r="U65" s="3" t="s">
        <v>89</v>
      </c>
      <c r="V65" s="3">
        <v>2</v>
      </c>
      <c r="W65" s="3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5:37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1917</v>
      </c>
      <c r="U66" s="3" t="s">
        <v>90</v>
      </c>
      <c r="V66" s="3">
        <v>2</v>
      </c>
      <c r="W66" s="3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5:37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91</v>
      </c>
      <c r="S67" s="3" t="s">
        <v>13</v>
      </c>
      <c r="T67" s="3">
        <v>2921</v>
      </c>
      <c r="U67" s="3" t="s">
        <v>92</v>
      </c>
      <c r="V67" s="3">
        <v>2</v>
      </c>
      <c r="W67" s="3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5:37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93</v>
      </c>
      <c r="T68" s="3">
        <v>3048</v>
      </c>
      <c r="U68" s="3" t="s">
        <v>94</v>
      </c>
      <c r="V68" s="3">
        <v>2</v>
      </c>
      <c r="W68" s="3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5:37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13</v>
      </c>
      <c r="T69" s="3">
        <v>2320</v>
      </c>
      <c r="U69" s="3" t="s">
        <v>95</v>
      </c>
      <c r="V69" s="3">
        <v>2</v>
      </c>
      <c r="W69" s="3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5:37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2742</v>
      </c>
      <c r="U70" s="3" t="s">
        <v>96</v>
      </c>
      <c r="V70" s="3">
        <v>2</v>
      </c>
      <c r="W70" s="3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5:37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2741</v>
      </c>
      <c r="U71" s="3" t="s">
        <v>97</v>
      </c>
      <c r="V71" s="3">
        <v>2</v>
      </c>
      <c r="W71" s="3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5:37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2805</v>
      </c>
      <c r="U72" s="3" t="s">
        <v>98</v>
      </c>
      <c r="V72" s="3">
        <v>2</v>
      </c>
      <c r="W72" s="3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5:37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2202</v>
      </c>
      <c r="U73" s="3" t="s">
        <v>99</v>
      </c>
      <c r="V73" s="3">
        <v>2</v>
      </c>
      <c r="W73" s="3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5:37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2697</v>
      </c>
      <c r="U74" s="3" t="s">
        <v>100</v>
      </c>
      <c r="V74" s="3">
        <v>2</v>
      </c>
      <c r="W74" s="3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5:37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2566</v>
      </c>
      <c r="U75" s="3" t="s">
        <v>101</v>
      </c>
      <c r="V75" s="3">
        <v>2</v>
      </c>
      <c r="W75" s="3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5:37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17</v>
      </c>
      <c r="T76" s="3">
        <v>1994</v>
      </c>
      <c r="U76" s="3" t="s">
        <v>102</v>
      </c>
      <c r="V76" s="3">
        <v>2</v>
      </c>
      <c r="W76" s="3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5:37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13</v>
      </c>
      <c r="T77" s="3">
        <v>2317</v>
      </c>
      <c r="U77" s="3" t="s">
        <v>103</v>
      </c>
      <c r="V77" s="3">
        <v>2</v>
      </c>
      <c r="W77" s="3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5:37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17</v>
      </c>
      <c r="T78" s="3">
        <v>2087</v>
      </c>
      <c r="U78" s="3" t="s">
        <v>104</v>
      </c>
      <c r="V78" s="3">
        <v>2</v>
      </c>
      <c r="W78" s="3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5:37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13</v>
      </c>
      <c r="T79" s="3">
        <v>2469</v>
      </c>
      <c r="U79" s="3" t="s">
        <v>105</v>
      </c>
      <c r="V79" s="3">
        <v>2</v>
      </c>
      <c r="W79" s="3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5:37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2487</v>
      </c>
      <c r="U80" s="3" t="s">
        <v>106</v>
      </c>
      <c r="V80" s="3">
        <v>2</v>
      </c>
      <c r="W80" s="3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5:37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17</v>
      </c>
      <c r="T81" s="3">
        <v>2016</v>
      </c>
      <c r="U81" s="3" t="s">
        <v>107</v>
      </c>
      <c r="V81" s="3">
        <v>2</v>
      </c>
      <c r="W81" s="3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5:37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13</v>
      </c>
      <c r="T82" s="3">
        <v>2240</v>
      </c>
      <c r="U82" s="3" t="s">
        <v>108</v>
      </c>
      <c r="V82" s="3">
        <v>2</v>
      </c>
      <c r="W82" s="3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5:37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93</v>
      </c>
      <c r="T83" s="3">
        <v>3061</v>
      </c>
      <c r="U83" s="3" t="s">
        <v>109</v>
      </c>
      <c r="V83" s="3">
        <v>2</v>
      </c>
      <c r="W83" s="3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5:37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3148</v>
      </c>
      <c r="U84" s="3" t="s">
        <v>110</v>
      </c>
      <c r="V84" s="3">
        <v>2</v>
      </c>
      <c r="W84" s="3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5:37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13</v>
      </c>
      <c r="T85" s="3">
        <v>2271</v>
      </c>
      <c r="U85" s="3" t="s">
        <v>111</v>
      </c>
      <c r="V85" s="3">
        <v>2</v>
      </c>
      <c r="W85" s="3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5:37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93</v>
      </c>
      <c r="T86" s="3">
        <v>3187</v>
      </c>
      <c r="U86" s="3" t="s">
        <v>112</v>
      </c>
      <c r="V86" s="3">
        <v>2</v>
      </c>
      <c r="W86" s="3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5:37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17</v>
      </c>
      <c r="T87" s="3">
        <v>1899</v>
      </c>
      <c r="U87" s="3" t="s">
        <v>113</v>
      </c>
      <c r="V87" s="3">
        <v>2</v>
      </c>
      <c r="W87" s="3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5:37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13</v>
      </c>
      <c r="T88" s="3">
        <v>2211</v>
      </c>
      <c r="U88" s="3" t="s">
        <v>114</v>
      </c>
      <c r="V88" s="3">
        <v>2</v>
      </c>
      <c r="W88" s="3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5:37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2241</v>
      </c>
      <c r="U89" s="3" t="s">
        <v>115</v>
      </c>
      <c r="V89" s="3">
        <v>2</v>
      </c>
      <c r="W89" s="3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5:37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2364</v>
      </c>
      <c r="U90" s="3" t="s">
        <v>116</v>
      </c>
      <c r="V90" s="3">
        <v>2</v>
      </c>
      <c r="W90" s="3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5:37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2253</v>
      </c>
      <c r="U91" s="3" t="s">
        <v>117</v>
      </c>
      <c r="V91" s="3">
        <v>2</v>
      </c>
      <c r="W91" s="3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5:37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2368</v>
      </c>
      <c r="U92" s="3" t="s">
        <v>118</v>
      </c>
      <c r="V92" s="3">
        <v>2</v>
      </c>
      <c r="W92" s="3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5:37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2242</v>
      </c>
      <c r="U93" s="3" t="s">
        <v>119</v>
      </c>
      <c r="V93" s="3">
        <v>2</v>
      </c>
      <c r="W93" s="3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5:37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93</v>
      </c>
      <c r="T94" s="3">
        <v>3163</v>
      </c>
      <c r="U94" s="3" t="s">
        <v>120</v>
      </c>
      <c r="V94" s="3">
        <v>2</v>
      </c>
      <c r="W94" s="3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5:37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17</v>
      </c>
      <c r="T95" s="3">
        <v>1850</v>
      </c>
      <c r="U95" s="3" t="s">
        <v>121</v>
      </c>
      <c r="V95" s="3">
        <v>2</v>
      </c>
      <c r="W95" s="3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5:37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13</v>
      </c>
      <c r="T96" s="3">
        <v>2115</v>
      </c>
      <c r="U96" s="3" t="s">
        <v>122</v>
      </c>
      <c r="V96" s="3">
        <v>2</v>
      </c>
      <c r="W96" s="3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5:37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2294</v>
      </c>
      <c r="U97" s="3" t="s">
        <v>123</v>
      </c>
      <c r="V97" s="3">
        <v>2</v>
      </c>
      <c r="W97" s="3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5:37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2508</v>
      </c>
      <c r="U98" s="3" t="s">
        <v>124</v>
      </c>
      <c r="V98" s="3">
        <v>2</v>
      </c>
      <c r="W98" s="3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5:37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2901</v>
      </c>
      <c r="U99" s="3" t="s">
        <v>125</v>
      </c>
      <c r="V99" s="3">
        <v>2</v>
      </c>
      <c r="W99" s="3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5:37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2828</v>
      </c>
      <c r="U100" s="3" t="s">
        <v>126</v>
      </c>
      <c r="V100" s="3">
        <v>2</v>
      </c>
      <c r="W100" s="3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5:37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17</v>
      </c>
      <c r="T101" s="3">
        <v>1769</v>
      </c>
      <c r="U101" s="3" t="s">
        <v>127</v>
      </c>
      <c r="V101" s="3">
        <v>2</v>
      </c>
      <c r="W101" s="3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5:37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93</v>
      </c>
      <c r="T102" s="3">
        <v>3057</v>
      </c>
      <c r="U102" s="3" t="s">
        <v>128</v>
      </c>
      <c r="V102" s="3">
        <v>2</v>
      </c>
      <c r="W102" s="3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5:37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3048</v>
      </c>
      <c r="U103" s="3" t="s">
        <v>129</v>
      </c>
      <c r="V103" s="3">
        <v>2</v>
      </c>
      <c r="W103" s="3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5:37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13</v>
      </c>
      <c r="T104" s="3">
        <v>2196</v>
      </c>
      <c r="U104" s="3" t="s">
        <v>130</v>
      </c>
      <c r="V104" s="3">
        <v>2</v>
      </c>
      <c r="W104" s="3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5:37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2464</v>
      </c>
      <c r="U105" s="3" t="s">
        <v>131</v>
      </c>
      <c r="V105" s="3">
        <v>2</v>
      </c>
      <c r="W105" s="3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5:37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2690</v>
      </c>
      <c r="U106" s="3" t="s">
        <v>132</v>
      </c>
      <c r="V106" s="3">
        <v>2</v>
      </c>
      <c r="W106" s="3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5:37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17</v>
      </c>
      <c r="T107" s="3">
        <v>1956</v>
      </c>
      <c r="U107" s="3" t="s">
        <v>133</v>
      </c>
      <c r="V107" s="3">
        <v>2</v>
      </c>
      <c r="W107" s="3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5:37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13</v>
      </c>
      <c r="T108" s="3">
        <v>2187</v>
      </c>
      <c r="U108" s="3" t="s">
        <v>134</v>
      </c>
      <c r="V108" s="3">
        <v>2</v>
      </c>
      <c r="W108" s="3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5:37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2184</v>
      </c>
      <c r="U109" s="3" t="s">
        <v>135</v>
      </c>
      <c r="V109" s="3">
        <v>2</v>
      </c>
      <c r="W109" s="3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5:37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17</v>
      </c>
      <c r="T110" s="3">
        <v>2056</v>
      </c>
      <c r="U110" s="3" t="s">
        <v>136</v>
      </c>
      <c r="V110" s="3">
        <v>2</v>
      </c>
      <c r="W110" s="3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5:37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13</v>
      </c>
      <c r="T111" s="3">
        <v>2721</v>
      </c>
      <c r="U111" s="3" t="s">
        <v>137</v>
      </c>
      <c r="V111" s="3">
        <v>2</v>
      </c>
      <c r="W111" s="3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5:37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2977</v>
      </c>
      <c r="U112" s="3" t="s">
        <v>138</v>
      </c>
      <c r="V112" s="3">
        <v>2</v>
      </c>
      <c r="W112" s="3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5:37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2894</v>
      </c>
      <c r="U113" s="3" t="s">
        <v>139</v>
      </c>
      <c r="V113" s="3">
        <v>2</v>
      </c>
      <c r="W113" s="3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5:37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2675</v>
      </c>
      <c r="U114" s="3" t="s">
        <v>140</v>
      </c>
      <c r="V114" s="3">
        <v>2</v>
      </c>
      <c r="W114" s="3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5:37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2832</v>
      </c>
      <c r="U115" s="3" t="s">
        <v>141</v>
      </c>
      <c r="V115" s="3">
        <v>2</v>
      </c>
      <c r="W115" s="3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5:37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2652</v>
      </c>
      <c r="U116" s="3" t="s">
        <v>142</v>
      </c>
      <c r="V116" s="3">
        <v>2</v>
      </c>
      <c r="W116" s="3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5:37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2741</v>
      </c>
      <c r="U117" s="3" t="s">
        <v>143</v>
      </c>
      <c r="V117" s="3">
        <v>2</v>
      </c>
      <c r="W117" s="3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5:37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17</v>
      </c>
      <c r="T118" s="3">
        <v>2069</v>
      </c>
      <c r="U118" s="3" t="s">
        <v>144</v>
      </c>
      <c r="V118" s="3">
        <v>2</v>
      </c>
      <c r="W118" s="3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5:37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1901</v>
      </c>
      <c r="U119" s="3" t="s">
        <v>145</v>
      </c>
      <c r="V119" s="3">
        <v>2</v>
      </c>
      <c r="W119" s="3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5:37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13</v>
      </c>
      <c r="T120" s="3">
        <v>2311</v>
      </c>
      <c r="U120" s="3" t="s">
        <v>146</v>
      </c>
      <c r="V120" s="3">
        <v>2</v>
      </c>
      <c r="W120" s="3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5:37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2120</v>
      </c>
      <c r="U121" s="3" t="s">
        <v>147</v>
      </c>
      <c r="V121" s="3">
        <v>2</v>
      </c>
      <c r="W121" s="3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5:37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2183</v>
      </c>
      <c r="U122" s="3" t="s">
        <v>148</v>
      </c>
      <c r="V122" s="3">
        <v>2</v>
      </c>
      <c r="W122" s="3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5:37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2734</v>
      </c>
      <c r="U123" s="3" t="s">
        <v>149</v>
      </c>
      <c r="V123" s="3">
        <v>2</v>
      </c>
      <c r="W123" s="3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5:37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2963</v>
      </c>
      <c r="U124" s="3" t="s">
        <v>150</v>
      </c>
      <c r="V124" s="3">
        <v>2</v>
      </c>
      <c r="W124" s="3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5:37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2324</v>
      </c>
      <c r="U125" s="3" t="s">
        <v>151</v>
      </c>
      <c r="V125" s="3">
        <v>2</v>
      </c>
      <c r="W125" s="3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5:37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2384</v>
      </c>
      <c r="U126" s="3" t="s">
        <v>152</v>
      </c>
      <c r="V126" s="3">
        <v>2</v>
      </c>
      <c r="W126" s="3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5:37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2289</v>
      </c>
      <c r="U127" s="3" t="s">
        <v>153</v>
      </c>
      <c r="V127" s="3">
        <v>2</v>
      </c>
      <c r="W127" s="3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5:37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2196</v>
      </c>
      <c r="U128" s="3" t="s">
        <v>154</v>
      </c>
      <c r="V128" s="3">
        <v>2</v>
      </c>
      <c r="W128" s="3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5:37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2202</v>
      </c>
      <c r="U129" s="3" t="s">
        <v>155</v>
      </c>
      <c r="V129" s="3">
        <v>2</v>
      </c>
      <c r="W129" s="3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5:37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2338</v>
      </c>
      <c r="U130" s="3" t="s">
        <v>156</v>
      </c>
      <c r="V130" s="3">
        <v>2</v>
      </c>
      <c r="W130" s="3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5:37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17</v>
      </c>
      <c r="T131" s="3">
        <v>1825</v>
      </c>
      <c r="U131" s="3" t="s">
        <v>157</v>
      </c>
      <c r="V131" s="3">
        <v>2</v>
      </c>
      <c r="W131" s="3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5:37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1742</v>
      </c>
      <c r="U132" s="3" t="s">
        <v>158</v>
      </c>
      <c r="V132" s="3">
        <v>2</v>
      </c>
      <c r="W132" s="3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5:37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1879</v>
      </c>
      <c r="U133" s="3" t="s">
        <v>159</v>
      </c>
      <c r="V133" s="3">
        <v>2</v>
      </c>
      <c r="W133" s="3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5:37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1830</v>
      </c>
      <c r="U134" s="3" t="s">
        <v>160</v>
      </c>
      <c r="V134" s="3">
        <v>2</v>
      </c>
      <c r="W134" s="3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5:37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1954</v>
      </c>
      <c r="U135" s="3" t="s">
        <v>161</v>
      </c>
      <c r="V135" s="3">
        <v>2</v>
      </c>
      <c r="W135" s="3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5:37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13</v>
      </c>
      <c r="T136" s="3">
        <v>2464</v>
      </c>
      <c r="U136" s="3" t="s">
        <v>162</v>
      </c>
      <c r="V136" s="3">
        <v>2</v>
      </c>
      <c r="W136" s="3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5:37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2761</v>
      </c>
      <c r="U137" s="3" t="s">
        <v>163</v>
      </c>
      <c r="V137" s="3">
        <v>2</v>
      </c>
      <c r="W137" s="3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5:37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2306</v>
      </c>
      <c r="U138" s="3" t="s">
        <v>164</v>
      </c>
      <c r="V138" s="3">
        <v>2</v>
      </c>
      <c r="W138" s="3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5:37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2715</v>
      </c>
      <c r="U139" s="3" t="s">
        <v>165</v>
      </c>
      <c r="V139" s="3">
        <v>2</v>
      </c>
      <c r="W139" s="3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5:37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166</v>
      </c>
      <c r="S140" s="3" t="s">
        <v>13</v>
      </c>
      <c r="T140" s="3">
        <v>2535</v>
      </c>
      <c r="U140" s="3" t="s">
        <v>167</v>
      </c>
      <c r="V140" s="3">
        <v>3</v>
      </c>
      <c r="W140" s="3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5:37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17</v>
      </c>
      <c r="T141" s="3">
        <v>1898</v>
      </c>
      <c r="U141" s="3" t="s">
        <v>168</v>
      </c>
      <c r="V141" s="3">
        <v>3</v>
      </c>
      <c r="W141" s="3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5:37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1922</v>
      </c>
      <c r="U142" s="3" t="s">
        <v>169</v>
      </c>
      <c r="V142" s="3">
        <v>3</v>
      </c>
      <c r="W142" s="3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5:37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13</v>
      </c>
      <c r="T143" s="3">
        <v>2134</v>
      </c>
      <c r="U143" s="3" t="s">
        <v>170</v>
      </c>
      <c r="V143" s="3">
        <v>3</v>
      </c>
      <c r="W143" s="3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5:37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17</v>
      </c>
      <c r="T144" s="3">
        <v>1642</v>
      </c>
      <c r="U144" s="3" t="s">
        <v>171</v>
      </c>
      <c r="V144" s="3">
        <v>3</v>
      </c>
      <c r="W144" s="3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5:37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13</v>
      </c>
      <c r="T145" s="3">
        <v>2408</v>
      </c>
      <c r="U145" s="3" t="s">
        <v>172</v>
      </c>
      <c r="V145" s="3">
        <v>3</v>
      </c>
      <c r="W145" s="3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5:37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173</v>
      </c>
      <c r="T146" s="3">
        <v>1243</v>
      </c>
      <c r="U146" s="3" t="s">
        <v>174</v>
      </c>
      <c r="V146" s="3">
        <v>3</v>
      </c>
      <c r="W146" s="3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5:37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13</v>
      </c>
      <c r="T147" s="3">
        <v>2783</v>
      </c>
      <c r="U147" s="3" t="s">
        <v>175</v>
      </c>
      <c r="V147" s="3">
        <v>3</v>
      </c>
      <c r="W147" s="3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5:37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173</v>
      </c>
      <c r="T148" s="3">
        <v>1295</v>
      </c>
      <c r="U148" s="3" t="s">
        <v>176</v>
      </c>
      <c r="V148" s="3">
        <v>3</v>
      </c>
      <c r="W148" s="3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5:37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</v>
      </c>
      <c r="T149" s="3">
        <v>1942</v>
      </c>
      <c r="U149" s="3" t="s">
        <v>177</v>
      </c>
      <c r="V149" s="3">
        <v>3</v>
      </c>
      <c r="W149" s="3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5:37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13</v>
      </c>
      <c r="T150" s="3">
        <v>2199</v>
      </c>
      <c r="U150" s="3" t="s">
        <v>178</v>
      </c>
      <c r="V150" s="3">
        <v>3</v>
      </c>
      <c r="W150" s="3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5:37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17</v>
      </c>
      <c r="T151" s="3">
        <v>1912</v>
      </c>
      <c r="U151" s="3" t="s">
        <v>179</v>
      </c>
      <c r="V151" s="3">
        <v>3</v>
      </c>
      <c r="W151" s="3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5:37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13</v>
      </c>
      <c r="T152" s="3">
        <v>2758</v>
      </c>
      <c r="U152" s="3" t="s">
        <v>180</v>
      </c>
      <c r="V152" s="3">
        <v>3</v>
      </c>
      <c r="W152" s="3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5:37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17</v>
      </c>
      <c r="T153" s="3">
        <v>1620</v>
      </c>
      <c r="U153" s="3" t="s">
        <v>181</v>
      </c>
      <c r="V153" s="3">
        <v>3</v>
      </c>
      <c r="W153" s="3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5:37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1786</v>
      </c>
      <c r="U154" s="3" t="s">
        <v>182</v>
      </c>
      <c r="V154" s="3">
        <v>3</v>
      </c>
      <c r="W154" s="3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5:37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13</v>
      </c>
      <c r="T155" s="3">
        <v>2921</v>
      </c>
      <c r="U155" s="3" t="s">
        <v>183</v>
      </c>
      <c r="V155" s="3">
        <v>3</v>
      </c>
      <c r="W155" s="3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5:37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17</v>
      </c>
      <c r="T156" s="3">
        <v>1769</v>
      </c>
      <c r="U156" s="3" t="s">
        <v>184</v>
      </c>
      <c r="V156" s="3">
        <v>3</v>
      </c>
      <c r="W156" s="3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5:37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1952</v>
      </c>
      <c r="U157" s="3" t="s">
        <v>185</v>
      </c>
      <c r="V157" s="3">
        <v>3</v>
      </c>
      <c r="W157" s="3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5:37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13</v>
      </c>
      <c r="T158" s="3">
        <v>2328</v>
      </c>
      <c r="U158" s="3" t="s">
        <v>186</v>
      </c>
      <c r="V158" s="3">
        <v>3</v>
      </c>
      <c r="W158" s="3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5:37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17</v>
      </c>
      <c r="T159" s="3">
        <v>1747</v>
      </c>
      <c r="U159" s="3" t="s">
        <v>187</v>
      </c>
      <c r="V159" s="3">
        <v>3</v>
      </c>
      <c r="W159" s="3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5:37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13</v>
      </c>
      <c r="T160" s="3">
        <v>2927</v>
      </c>
      <c r="U160" s="3" t="s">
        <v>188</v>
      </c>
      <c r="V160" s="3">
        <v>3</v>
      </c>
      <c r="W160" s="3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5:37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17</v>
      </c>
      <c r="T161" s="3">
        <v>2063</v>
      </c>
      <c r="U161" s="3" t="s">
        <v>189</v>
      </c>
      <c r="V161" s="3">
        <v>3</v>
      </c>
      <c r="W161" s="3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5:37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13</v>
      </c>
      <c r="T162" s="3">
        <v>2189</v>
      </c>
      <c r="U162" s="3" t="s">
        <v>190</v>
      </c>
      <c r="V162" s="3">
        <v>3</v>
      </c>
      <c r="W162" s="3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5:37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17</v>
      </c>
      <c r="T163" s="3">
        <v>1966</v>
      </c>
      <c r="U163" s="3" t="s">
        <v>191</v>
      </c>
      <c r="V163" s="3">
        <v>3</v>
      </c>
      <c r="W163" s="3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5:37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13</v>
      </c>
      <c r="T164" s="3">
        <v>2104</v>
      </c>
      <c r="U164" s="3" t="s">
        <v>192</v>
      </c>
      <c r="V164" s="3">
        <v>3</v>
      </c>
      <c r="W164" s="3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5:37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2652</v>
      </c>
      <c r="U165" s="3" t="s">
        <v>193</v>
      </c>
      <c r="V165" s="3">
        <v>3</v>
      </c>
      <c r="W165" s="3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5:37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17</v>
      </c>
      <c r="T166" s="3">
        <v>1733</v>
      </c>
      <c r="U166" s="3" t="s">
        <v>194</v>
      </c>
      <c r="V166" s="3">
        <v>3</v>
      </c>
      <c r="W166" s="3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5:37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1926</v>
      </c>
      <c r="U167" s="3" t="s">
        <v>195</v>
      </c>
      <c r="V167" s="3">
        <v>3</v>
      </c>
      <c r="W167" s="3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5:37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13</v>
      </c>
      <c r="T168" s="3">
        <v>2224</v>
      </c>
      <c r="U168" s="3" t="s">
        <v>196</v>
      </c>
      <c r="V168" s="3">
        <v>3</v>
      </c>
      <c r="W168" s="3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5:37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93</v>
      </c>
      <c r="T169" s="3">
        <v>3134</v>
      </c>
      <c r="U169" s="3" t="s">
        <v>197</v>
      </c>
      <c r="V169" s="3">
        <v>3</v>
      </c>
      <c r="W169" s="3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5:37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17</v>
      </c>
      <c r="T170" s="3">
        <v>1450</v>
      </c>
      <c r="U170" s="3" t="s">
        <v>198</v>
      </c>
      <c r="V170" s="3">
        <v>3</v>
      </c>
      <c r="W170" s="3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5:37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1582</v>
      </c>
      <c r="U171" s="3" t="s">
        <v>199</v>
      </c>
      <c r="V171" s="3">
        <v>3</v>
      </c>
      <c r="W171" s="3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5:37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13</v>
      </c>
      <c r="T172" s="3">
        <v>2427</v>
      </c>
      <c r="U172" s="3" t="s">
        <v>200</v>
      </c>
      <c r="V172" s="3">
        <v>3</v>
      </c>
      <c r="W172" s="3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5:37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2129</v>
      </c>
      <c r="U173" s="3" t="s">
        <v>201</v>
      </c>
      <c r="V173" s="3">
        <v>3</v>
      </c>
      <c r="W173" s="3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5:37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173</v>
      </c>
      <c r="T174" s="3">
        <v>1085</v>
      </c>
      <c r="U174" s="3" t="s">
        <v>202</v>
      </c>
      <c r="V174" s="3">
        <v>3</v>
      </c>
      <c r="W174" s="3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5:37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</v>
      </c>
      <c r="T175" s="3">
        <v>1811</v>
      </c>
      <c r="U175" s="3" t="s">
        <v>203</v>
      </c>
      <c r="V175" s="3">
        <v>3</v>
      </c>
      <c r="W175" s="3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5:37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1571</v>
      </c>
      <c r="U176" s="3" t="s">
        <v>204</v>
      </c>
      <c r="V176" s="3">
        <v>3</v>
      </c>
      <c r="W176" s="3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5:37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1832</v>
      </c>
      <c r="U177" s="3" t="s">
        <v>205</v>
      </c>
      <c r="V177" s="3">
        <v>3</v>
      </c>
      <c r="W177" s="3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5:37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1637</v>
      </c>
      <c r="U178" s="3" t="s">
        <v>206</v>
      </c>
      <c r="V178" s="3">
        <v>3</v>
      </c>
      <c r="W178" s="3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5:37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1814</v>
      </c>
      <c r="U179" s="3" t="s">
        <v>207</v>
      </c>
      <c r="V179" s="3">
        <v>3</v>
      </c>
      <c r="W179" s="3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5:37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173</v>
      </c>
      <c r="T180" s="3">
        <v>1240</v>
      </c>
      <c r="U180" s="3" t="s">
        <v>208</v>
      </c>
      <c r="V180" s="3">
        <v>3</v>
      </c>
      <c r="W180" s="3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5:37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</v>
      </c>
      <c r="T181" s="3">
        <v>1693</v>
      </c>
      <c r="U181" s="3" t="s">
        <v>209</v>
      </c>
      <c r="V181" s="3">
        <v>3</v>
      </c>
      <c r="W181" s="3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5:37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1818</v>
      </c>
      <c r="U182" s="3" t="s">
        <v>210</v>
      </c>
      <c r="V182" s="3">
        <v>3</v>
      </c>
      <c r="W182" s="3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5:37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1659</v>
      </c>
      <c r="U183" s="3" t="s">
        <v>211</v>
      </c>
      <c r="V183" s="3">
        <v>3</v>
      </c>
      <c r="W183" s="3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5:37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1935</v>
      </c>
      <c r="U184" s="3" t="s">
        <v>212</v>
      </c>
      <c r="V184" s="3">
        <v>3</v>
      </c>
      <c r="W184" s="3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5:37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1886</v>
      </c>
      <c r="U185" s="3" t="s">
        <v>213</v>
      </c>
      <c r="V185" s="3">
        <v>3</v>
      </c>
      <c r="W185" s="3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5:37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1982</v>
      </c>
      <c r="U186" s="3" t="s">
        <v>214</v>
      </c>
      <c r="V186" s="3">
        <v>3</v>
      </c>
      <c r="W186" s="3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5:37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13</v>
      </c>
      <c r="T187" s="3">
        <v>2229</v>
      </c>
      <c r="U187" s="3" t="s">
        <v>215</v>
      </c>
      <c r="V187" s="3">
        <v>3</v>
      </c>
      <c r="W187" s="3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5:37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2547</v>
      </c>
      <c r="U188" s="3" t="s">
        <v>216</v>
      </c>
      <c r="V188" s="3">
        <v>3</v>
      </c>
      <c r="W188" s="3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5:37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17</v>
      </c>
      <c r="T189" s="3">
        <v>1801</v>
      </c>
      <c r="U189" s="3" t="s">
        <v>217</v>
      </c>
      <c r="V189" s="3">
        <v>3</v>
      </c>
      <c r="W189" s="3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5:37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1561</v>
      </c>
      <c r="U190" s="3" t="s">
        <v>218</v>
      </c>
      <c r="V190" s="3">
        <v>3</v>
      </c>
      <c r="W190" s="3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5:37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13</v>
      </c>
      <c r="T191" s="3">
        <v>2788</v>
      </c>
      <c r="U191" s="3" t="s">
        <v>219</v>
      </c>
      <c r="V191" s="3">
        <v>3</v>
      </c>
      <c r="W191" s="3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5:37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17</v>
      </c>
      <c r="T192" s="3">
        <v>1791</v>
      </c>
      <c r="U192" s="3" t="s">
        <v>220</v>
      </c>
      <c r="V192" s="3">
        <v>3</v>
      </c>
      <c r="W192" s="3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5:37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173</v>
      </c>
      <c r="T193" s="3">
        <v>1295</v>
      </c>
      <c r="U193" s="3" t="s">
        <v>221</v>
      </c>
      <c r="V193" s="3">
        <v>3</v>
      </c>
      <c r="W193" s="3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5:37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</v>
      </c>
      <c r="T194" s="3">
        <v>1532</v>
      </c>
      <c r="U194" s="3" t="s">
        <v>222</v>
      </c>
      <c r="V194" s="3">
        <v>3</v>
      </c>
      <c r="W194" s="3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5:37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1575</v>
      </c>
      <c r="U195" s="3" t="s">
        <v>223</v>
      </c>
      <c r="V195" s="3">
        <v>3</v>
      </c>
      <c r="W195" s="3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5:37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13</v>
      </c>
      <c r="T196" s="3">
        <v>2260</v>
      </c>
      <c r="U196" s="3" t="s">
        <v>224</v>
      </c>
      <c r="V196" s="3">
        <v>3</v>
      </c>
      <c r="W196" s="3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5:37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17</v>
      </c>
      <c r="T197" s="3">
        <v>1769</v>
      </c>
      <c r="U197" s="3" t="s">
        <v>225</v>
      </c>
      <c r="V197" s="3">
        <v>3</v>
      </c>
      <c r="W197" s="3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5:37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2075</v>
      </c>
      <c r="U198" s="3" t="s">
        <v>226</v>
      </c>
      <c r="V198" s="3">
        <v>3</v>
      </c>
      <c r="W198" s="3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5:37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1936</v>
      </c>
      <c r="U199" s="3" t="s">
        <v>227</v>
      </c>
      <c r="V199" s="3">
        <v>3</v>
      </c>
      <c r="W199" s="3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5:37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2013</v>
      </c>
      <c r="U200" s="3" t="s">
        <v>228</v>
      </c>
      <c r="V200" s="3">
        <v>3</v>
      </c>
      <c r="W200" s="3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5:37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1865</v>
      </c>
      <c r="U201" s="3" t="s">
        <v>229</v>
      </c>
      <c r="V201" s="3">
        <v>3</v>
      </c>
      <c r="W201" s="3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5:37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1919</v>
      </c>
      <c r="U202" s="3" t="s">
        <v>230</v>
      </c>
      <c r="V202" s="3">
        <v>3</v>
      </c>
      <c r="W202" s="3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5:37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1649</v>
      </c>
      <c r="U203" s="3" t="s">
        <v>231</v>
      </c>
      <c r="V203" s="3">
        <v>3</v>
      </c>
      <c r="W203" s="3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5:37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1641</v>
      </c>
      <c r="U204" s="3" t="s">
        <v>232</v>
      </c>
      <c r="V204" s="3">
        <v>3</v>
      </c>
      <c r="W204" s="3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5:37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2009</v>
      </c>
      <c r="U205" s="3" t="s">
        <v>233</v>
      </c>
      <c r="V205" s="3">
        <v>3</v>
      </c>
      <c r="W205" s="3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5:37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13</v>
      </c>
      <c r="T206" s="3">
        <v>2222</v>
      </c>
      <c r="U206" s="3" t="s">
        <v>234</v>
      </c>
      <c r="V206" s="3">
        <v>3</v>
      </c>
      <c r="W206" s="3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5:37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2805</v>
      </c>
      <c r="U207" s="3" t="s">
        <v>235</v>
      </c>
      <c r="V207" s="3">
        <v>3</v>
      </c>
      <c r="W207" s="3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5:37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17</v>
      </c>
      <c r="T208" s="3">
        <v>1754</v>
      </c>
      <c r="U208" s="3" t="s">
        <v>236</v>
      </c>
      <c r="V208" s="3">
        <v>3</v>
      </c>
      <c r="W208" s="3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5:37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1789</v>
      </c>
      <c r="U209" s="3" t="s">
        <v>237</v>
      </c>
      <c r="V209" s="3">
        <v>3</v>
      </c>
      <c r="W209" s="3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5:37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1669</v>
      </c>
      <c r="U210" s="3" t="s">
        <v>238</v>
      </c>
      <c r="V210" s="3">
        <v>3</v>
      </c>
      <c r="W210" s="3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5:37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13</v>
      </c>
      <c r="T211" s="3">
        <v>2224</v>
      </c>
      <c r="U211" s="3" t="s">
        <v>239</v>
      </c>
      <c r="V211" s="3">
        <v>3</v>
      </c>
      <c r="W211" s="3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5:37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17</v>
      </c>
      <c r="T212" s="3">
        <v>1903</v>
      </c>
      <c r="U212" s="3" t="s">
        <v>240</v>
      </c>
      <c r="V212" s="3">
        <v>3</v>
      </c>
      <c r="W212" s="3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5:37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1831</v>
      </c>
      <c r="U213" s="3" t="s">
        <v>241</v>
      </c>
      <c r="V213" s="3">
        <v>3</v>
      </c>
      <c r="W213" s="3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5:37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1823</v>
      </c>
      <c r="U214" s="3" t="s">
        <v>242</v>
      </c>
      <c r="V214" s="3">
        <v>3</v>
      </c>
      <c r="W214" s="3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5:37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13</v>
      </c>
      <c r="T215" s="3">
        <v>2161</v>
      </c>
      <c r="U215" s="3" t="s">
        <v>243</v>
      </c>
      <c r="V215" s="3">
        <v>3</v>
      </c>
      <c r="W215" s="3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5:37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17</v>
      </c>
      <c r="T216" s="3">
        <v>2018</v>
      </c>
      <c r="U216" s="3" t="s">
        <v>244</v>
      </c>
      <c r="V216" s="3">
        <v>3</v>
      </c>
      <c r="W216" s="3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5:37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173</v>
      </c>
      <c r="T217" s="3">
        <v>1255</v>
      </c>
      <c r="U217" s="3" t="s">
        <v>4</v>
      </c>
      <c r="V217" s="3">
        <v>3</v>
      </c>
      <c r="W217" s="3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5:37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13</v>
      </c>
      <c r="T218" s="3">
        <v>2344</v>
      </c>
      <c r="U218" s="3" t="s">
        <v>245</v>
      </c>
      <c r="V218" s="3">
        <v>3</v>
      </c>
      <c r="W218" s="3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5:37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2141</v>
      </c>
      <c r="U219" s="3" t="s">
        <v>246</v>
      </c>
      <c r="V219" s="3">
        <v>3</v>
      </c>
      <c r="W219" s="3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5:37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17</v>
      </c>
      <c r="T220" s="3">
        <v>2012</v>
      </c>
      <c r="U220" s="3" t="s">
        <v>247</v>
      </c>
      <c r="V220" s="3">
        <v>3</v>
      </c>
      <c r="W220" s="3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5:37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13</v>
      </c>
      <c r="T221" s="3">
        <v>2440</v>
      </c>
      <c r="U221" s="3" t="s">
        <v>248</v>
      </c>
      <c r="V221" s="3">
        <v>3</v>
      </c>
      <c r="W221" s="3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5:37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2280</v>
      </c>
      <c r="U222" s="3" t="s">
        <v>249</v>
      </c>
      <c r="V222" s="3">
        <v>3</v>
      </c>
      <c r="W222" s="3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5:37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2121</v>
      </c>
      <c r="U223" s="3" t="s">
        <v>250</v>
      </c>
      <c r="V223" s="3">
        <v>3</v>
      </c>
      <c r="W223" s="3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5:37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17</v>
      </c>
      <c r="T224" s="3">
        <v>1536</v>
      </c>
      <c r="U224" s="3" t="s">
        <v>251</v>
      </c>
      <c r="V224" s="3">
        <v>3</v>
      </c>
      <c r="W224" s="3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5:37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1828</v>
      </c>
      <c r="U225" s="3" t="s">
        <v>252</v>
      </c>
      <c r="V225" s="3">
        <v>3</v>
      </c>
      <c r="W225" s="3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5:37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1599</v>
      </c>
      <c r="U226" s="3" t="s">
        <v>253</v>
      </c>
      <c r="V226" s="3">
        <v>3</v>
      </c>
      <c r="W226" s="3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5:37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1908</v>
      </c>
      <c r="U227" s="3" t="s">
        <v>254</v>
      </c>
      <c r="V227" s="3">
        <v>3</v>
      </c>
      <c r="W227" s="3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5:37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13</v>
      </c>
      <c r="T228" s="3">
        <v>2761</v>
      </c>
      <c r="U228" s="3" t="s">
        <v>255</v>
      </c>
      <c r="V228" s="3">
        <v>3</v>
      </c>
      <c r="W228" s="3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5:37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2640</v>
      </c>
      <c r="U229" s="3" t="s">
        <v>256</v>
      </c>
      <c r="V229" s="3">
        <v>3</v>
      </c>
      <c r="W229" s="3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5:37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2958</v>
      </c>
      <c r="U230" s="3" t="s">
        <v>257</v>
      </c>
      <c r="V230" s="3">
        <v>3</v>
      </c>
      <c r="W230" s="3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5:37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2399</v>
      </c>
      <c r="U231" s="3" t="s">
        <v>258</v>
      </c>
      <c r="V231" s="3">
        <v>3</v>
      </c>
      <c r="W231" s="3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5:37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2548</v>
      </c>
      <c r="U232" s="3" t="s">
        <v>259</v>
      </c>
      <c r="V232" s="3">
        <v>3</v>
      </c>
      <c r="W232" s="3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5:37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2325</v>
      </c>
      <c r="U233" s="3" t="s">
        <v>260</v>
      </c>
      <c r="V233" s="3">
        <v>3</v>
      </c>
      <c r="W233" s="3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5:37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2203</v>
      </c>
      <c r="U234" s="3" t="s">
        <v>261</v>
      </c>
      <c r="V234" s="3">
        <v>3</v>
      </c>
      <c r="W234" s="3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5:37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2430</v>
      </c>
      <c r="U235" s="3" t="s">
        <v>262</v>
      </c>
      <c r="V235" s="3">
        <v>3</v>
      </c>
      <c r="W235" s="3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5:37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17</v>
      </c>
      <c r="T236" s="3">
        <v>1415</v>
      </c>
      <c r="U236" s="3" t="s">
        <v>263</v>
      </c>
      <c r="V236" s="3">
        <v>3</v>
      </c>
      <c r="W236" s="3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5:37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13</v>
      </c>
      <c r="T237" s="3">
        <v>2287</v>
      </c>
      <c r="U237" s="3" t="s">
        <v>264</v>
      </c>
      <c r="V237" s="3">
        <v>3</v>
      </c>
      <c r="W237" s="3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5:37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17</v>
      </c>
      <c r="T238" s="3">
        <v>1751</v>
      </c>
      <c r="U238" s="3" t="s">
        <v>265</v>
      </c>
      <c r="V238" s="3">
        <v>3</v>
      </c>
      <c r="W238" s="3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5:37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13</v>
      </c>
      <c r="T239" s="3">
        <v>2114</v>
      </c>
      <c r="U239" s="3" t="s">
        <v>266</v>
      </c>
      <c r="V239" s="3">
        <v>3</v>
      </c>
      <c r="W239" s="3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5:37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17</v>
      </c>
      <c r="T240" s="3">
        <v>1908</v>
      </c>
      <c r="U240" s="3" t="s">
        <v>267</v>
      </c>
      <c r="V240" s="3">
        <v>3</v>
      </c>
      <c r="W240" s="3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5:37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2091</v>
      </c>
      <c r="U241" s="3" t="s">
        <v>268</v>
      </c>
      <c r="V241" s="3">
        <v>3</v>
      </c>
      <c r="W241" s="3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5:37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13</v>
      </c>
      <c r="T242" s="3">
        <v>2484</v>
      </c>
      <c r="U242" s="3" t="s">
        <v>269</v>
      </c>
      <c r="V242" s="3">
        <v>3</v>
      </c>
      <c r="W242" s="3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5:37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2488</v>
      </c>
      <c r="U243" s="3" t="s">
        <v>270</v>
      </c>
      <c r="V243" s="3">
        <v>3</v>
      </c>
      <c r="W243" s="3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5:37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17</v>
      </c>
      <c r="T244" s="3">
        <v>1928</v>
      </c>
      <c r="U244" s="3" t="s">
        <v>271</v>
      </c>
      <c r="V244" s="3">
        <v>3</v>
      </c>
      <c r="W244" s="3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5:37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13</v>
      </c>
      <c r="T245" s="3">
        <v>2209</v>
      </c>
      <c r="U245" s="3" t="s">
        <v>272</v>
      </c>
      <c r="V245" s="3">
        <v>3</v>
      </c>
      <c r="W245" s="3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5:37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173</v>
      </c>
      <c r="T246" s="3">
        <v>1264</v>
      </c>
      <c r="U246" s="3" t="s">
        <v>273</v>
      </c>
      <c r="V246" s="3">
        <v>3</v>
      </c>
      <c r="W246" s="3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5:37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13</v>
      </c>
      <c r="T247" s="3">
        <v>2787</v>
      </c>
      <c r="U247" s="3" t="s">
        <v>274</v>
      </c>
      <c r="V247" s="3">
        <v>3</v>
      </c>
      <c r="W247" s="3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5:37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2331</v>
      </c>
      <c r="U248" s="3" t="s">
        <v>275</v>
      </c>
      <c r="V248" s="3">
        <v>3</v>
      </c>
      <c r="W248" s="3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5:37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17</v>
      </c>
      <c r="T249" s="3">
        <v>2034</v>
      </c>
      <c r="U249" s="3" t="s">
        <v>276</v>
      </c>
      <c r="V249" s="3">
        <v>3</v>
      </c>
      <c r="W249" s="3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5:37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1580</v>
      </c>
      <c r="U250" s="3" t="s">
        <v>277</v>
      </c>
      <c r="V250" s="3">
        <v>3</v>
      </c>
      <c r="W250" s="3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5:37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2070</v>
      </c>
      <c r="U251" s="3" t="s">
        <v>278</v>
      </c>
      <c r="V251" s="3">
        <v>3</v>
      </c>
      <c r="W251" s="3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5:37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1773</v>
      </c>
      <c r="U252" s="3" t="s">
        <v>279</v>
      </c>
      <c r="V252" s="3">
        <v>3</v>
      </c>
      <c r="W252" s="3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5:37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9" t="s">
        <v>280</v>
      </c>
      <c r="U253" s="3" t="s">
        <v>281</v>
      </c>
      <c r="V253" s="3">
        <v>3</v>
      </c>
      <c r="W253" s="3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5:37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13</v>
      </c>
      <c r="T254" s="3">
        <v>2705</v>
      </c>
      <c r="U254" s="3" t="s">
        <v>282</v>
      </c>
      <c r="V254" s="3">
        <v>3</v>
      </c>
      <c r="W254" s="3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5:37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2920</v>
      </c>
      <c r="U255" s="3" t="s">
        <v>283</v>
      </c>
      <c r="V255" s="3">
        <v>3</v>
      </c>
      <c r="W255" s="3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5:37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17</v>
      </c>
      <c r="T256" s="3">
        <v>1715</v>
      </c>
      <c r="U256" s="3" t="s">
        <v>284</v>
      </c>
      <c r="V256" s="3">
        <v>3</v>
      </c>
      <c r="W256" s="3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5:37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1544</v>
      </c>
      <c r="U257" s="3" t="s">
        <v>285</v>
      </c>
      <c r="V257" s="3">
        <v>3</v>
      </c>
      <c r="W257" s="3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5:37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1891</v>
      </c>
      <c r="U258" s="3" t="s">
        <v>286</v>
      </c>
      <c r="V258" s="3">
        <v>3</v>
      </c>
      <c r="W258" s="3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5:37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13</v>
      </c>
      <c r="T259" s="3">
        <v>2855</v>
      </c>
      <c r="U259" s="3" t="s">
        <v>287</v>
      </c>
      <c r="V259" s="3">
        <v>3</v>
      </c>
      <c r="W259" s="3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5:37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17</v>
      </c>
      <c r="T260" s="3">
        <v>1893</v>
      </c>
      <c r="U260" s="3" t="s">
        <v>288</v>
      </c>
      <c r="V260" s="3">
        <v>3</v>
      </c>
      <c r="W260" s="3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5:37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289</v>
      </c>
      <c r="S261" s="3" t="s">
        <v>173</v>
      </c>
      <c r="T261" s="3">
        <v>1374</v>
      </c>
      <c r="U261" s="3" t="s">
        <v>290</v>
      </c>
      <c r="V261" s="3">
        <v>4</v>
      </c>
      <c r="W261" s="3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5:37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13</v>
      </c>
      <c r="T262" s="3">
        <v>2108</v>
      </c>
      <c r="U262" s="3" t="s">
        <v>291</v>
      </c>
      <c r="V262" s="3">
        <v>4</v>
      </c>
      <c r="W262" s="3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5:37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2265</v>
      </c>
      <c r="U263" s="3" t="s">
        <v>292</v>
      </c>
      <c r="V263" s="3">
        <v>4</v>
      </c>
      <c r="W263" s="3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5:37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173</v>
      </c>
      <c r="T264" s="3">
        <v>1313</v>
      </c>
      <c r="U264" s="3" t="s">
        <v>293</v>
      </c>
      <c r="V264" s="3">
        <v>4</v>
      </c>
      <c r="W264" s="3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5:37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1216</v>
      </c>
      <c r="U265" s="3" t="s">
        <v>294</v>
      </c>
      <c r="V265" s="3">
        <v>4</v>
      </c>
      <c r="W265" s="3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5:37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</v>
      </c>
      <c r="T266" s="3">
        <v>1781</v>
      </c>
      <c r="U266" s="3" t="s">
        <v>295</v>
      </c>
      <c r="V266" s="3">
        <v>4</v>
      </c>
      <c r="W266" s="3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5:37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173</v>
      </c>
      <c r="T267" s="3">
        <v>1089</v>
      </c>
      <c r="U267" s="3" t="s">
        <v>296</v>
      </c>
      <c r="V267" s="3">
        <v>4</v>
      </c>
      <c r="W267" s="3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5:37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967</v>
      </c>
      <c r="U268" s="3" t="s">
        <v>297</v>
      </c>
      <c r="V268" s="3">
        <v>4</v>
      </c>
      <c r="W268" s="3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5:37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938</v>
      </c>
      <c r="U269" s="3" t="s">
        <v>298</v>
      </c>
      <c r="V269" s="3">
        <v>4</v>
      </c>
      <c r="W269" s="3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5:37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1387</v>
      </c>
      <c r="U270" s="3" t="s">
        <v>299</v>
      </c>
      <c r="V270" s="3">
        <v>4</v>
      </c>
      <c r="W270" s="3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5:37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1220</v>
      </c>
      <c r="U271" s="3" t="s">
        <v>300</v>
      </c>
      <c r="V271" s="3">
        <v>4</v>
      </c>
      <c r="W271" s="3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5:37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</v>
      </c>
      <c r="T272" s="3">
        <v>1856</v>
      </c>
      <c r="U272" s="3" t="s">
        <v>301</v>
      </c>
      <c r="V272" s="3">
        <v>4</v>
      </c>
      <c r="W272" s="3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5:37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1733</v>
      </c>
      <c r="U273" s="3" t="s">
        <v>302</v>
      </c>
      <c r="V273" s="3">
        <v>4</v>
      </c>
      <c r="W273" s="3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5:37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173</v>
      </c>
      <c r="T274" s="3">
        <v>1334</v>
      </c>
      <c r="U274" s="3" t="s">
        <v>303</v>
      </c>
      <c r="V274" s="3">
        <v>4</v>
      </c>
      <c r="W274" s="3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5:37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1319</v>
      </c>
      <c r="U275" s="3" t="s">
        <v>304</v>
      </c>
      <c r="V275" s="3">
        <v>4</v>
      </c>
      <c r="W275" s="3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5:37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</v>
      </c>
      <c r="T276" s="3">
        <v>1828</v>
      </c>
      <c r="U276" s="3" t="s">
        <v>305</v>
      </c>
      <c r="V276" s="3">
        <v>4</v>
      </c>
      <c r="W276" s="3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5:37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173</v>
      </c>
      <c r="T277" s="3">
        <v>1165</v>
      </c>
      <c r="U277" s="3" t="s">
        <v>306</v>
      </c>
      <c r="V277" s="3">
        <v>4</v>
      </c>
      <c r="W277" s="3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5:37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1092</v>
      </c>
      <c r="U278" s="3" t="s">
        <v>307</v>
      </c>
      <c r="V278" s="3">
        <v>4</v>
      </c>
      <c r="W278" s="3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5:37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1352</v>
      </c>
      <c r="U279" s="3" t="s">
        <v>308</v>
      </c>
      <c r="V279" s="3">
        <v>4</v>
      </c>
      <c r="W279" s="3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5:37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</v>
      </c>
      <c r="T280" s="3">
        <v>1453</v>
      </c>
      <c r="U280" s="3" t="s">
        <v>309</v>
      </c>
      <c r="V280" s="3">
        <v>4</v>
      </c>
      <c r="W280" s="3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5:37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13</v>
      </c>
      <c r="T281" s="3">
        <v>2426</v>
      </c>
      <c r="U281" s="3" t="s">
        <v>310</v>
      </c>
      <c r="V281" s="3">
        <v>4</v>
      </c>
      <c r="W281" s="3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5:37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17</v>
      </c>
      <c r="T282" s="3">
        <v>1602</v>
      </c>
      <c r="U282" s="3" t="s">
        <v>311</v>
      </c>
      <c r="V282" s="3">
        <v>4</v>
      </c>
      <c r="W282" s="3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5:37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1766</v>
      </c>
      <c r="U283" s="3" t="s">
        <v>312</v>
      </c>
      <c r="V283" s="3">
        <v>4</v>
      </c>
      <c r="W283" s="3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5:37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173</v>
      </c>
      <c r="T284" s="3">
        <v>1171</v>
      </c>
      <c r="U284" s="3" t="s">
        <v>313</v>
      </c>
      <c r="V284" s="3">
        <v>4</v>
      </c>
      <c r="W284" s="3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5:37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1254</v>
      </c>
      <c r="U285" s="3" t="s">
        <v>314</v>
      </c>
      <c r="V285" s="3">
        <v>4</v>
      </c>
      <c r="W285" s="3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5:37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1315</v>
      </c>
      <c r="U286" s="3" t="s">
        <v>315</v>
      </c>
      <c r="V286" s="3">
        <v>4</v>
      </c>
      <c r="W286" s="3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5:37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</v>
      </c>
      <c r="T287" s="3">
        <v>1547</v>
      </c>
      <c r="U287" s="3" t="s">
        <v>316</v>
      </c>
      <c r="V287" s="3">
        <v>4</v>
      </c>
      <c r="W287" s="3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5:37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1661</v>
      </c>
      <c r="U288" s="3" t="s">
        <v>317</v>
      </c>
      <c r="V288" s="3">
        <v>4</v>
      </c>
      <c r="W288" s="3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5:37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1865</v>
      </c>
      <c r="U289" s="3" t="s">
        <v>318</v>
      </c>
      <c r="V289" s="3">
        <v>4</v>
      </c>
      <c r="W289" s="3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5:37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173</v>
      </c>
      <c r="T290" s="3">
        <v>1175</v>
      </c>
      <c r="U290" s="3" t="s">
        <v>319</v>
      </c>
      <c r="V290" s="3">
        <v>4</v>
      </c>
      <c r="W290" s="3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5:37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1017</v>
      </c>
      <c r="U291" s="3" t="s">
        <v>320</v>
      </c>
      <c r="V291" s="3">
        <v>4</v>
      </c>
      <c r="W291" s="3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5:37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996</v>
      </c>
      <c r="U292" s="3" t="s">
        <v>321</v>
      </c>
      <c r="V292" s="3">
        <v>4</v>
      </c>
      <c r="W292" s="3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5:37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1107</v>
      </c>
      <c r="U293" s="3" t="s">
        <v>322</v>
      </c>
      <c r="V293" s="3">
        <v>4</v>
      </c>
      <c r="W293" s="3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5:37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323</v>
      </c>
      <c r="S294" s="3" t="s">
        <v>13</v>
      </c>
      <c r="T294" s="3">
        <v>2839</v>
      </c>
      <c r="U294" s="3" t="s">
        <v>324</v>
      </c>
      <c r="V294" s="3">
        <v>3</v>
      </c>
      <c r="W294" s="3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5:37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2519</v>
      </c>
      <c r="U295" s="3" t="s">
        <v>325</v>
      </c>
      <c r="V295" s="3">
        <v>3</v>
      </c>
      <c r="W295" s="3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5:37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2102</v>
      </c>
      <c r="U296" s="3" t="s">
        <v>326</v>
      </c>
      <c r="V296" s="3">
        <v>3</v>
      </c>
      <c r="W296" s="3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5:37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17</v>
      </c>
      <c r="T297" s="3">
        <v>1965</v>
      </c>
      <c r="U297" s="3" t="s">
        <v>327</v>
      </c>
      <c r="V297" s="3">
        <v>3</v>
      </c>
      <c r="W297" s="3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5:37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173</v>
      </c>
      <c r="T298" s="3">
        <v>1330</v>
      </c>
      <c r="U298" s="3" t="s">
        <v>328</v>
      </c>
      <c r="V298" s="3">
        <v>3</v>
      </c>
      <c r="W298" s="3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5:37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</v>
      </c>
      <c r="T299" s="3">
        <v>1911</v>
      </c>
      <c r="U299" s="3" t="s">
        <v>329</v>
      </c>
      <c r="V299" s="3">
        <v>3</v>
      </c>
      <c r="W299" s="3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5:37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173</v>
      </c>
      <c r="T300" s="3">
        <v>1286</v>
      </c>
      <c r="U300" s="3" t="s">
        <v>330</v>
      </c>
      <c r="V300" s="3">
        <v>3</v>
      </c>
      <c r="W300" s="3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5:37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</v>
      </c>
      <c r="T301" s="3">
        <v>1602</v>
      </c>
      <c r="U301" s="3" t="s">
        <v>331</v>
      </c>
      <c r="V301" s="3">
        <v>3</v>
      </c>
      <c r="W301" s="3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5:37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1860</v>
      </c>
      <c r="U302" s="3" t="s">
        <v>332</v>
      </c>
      <c r="V302" s="3">
        <v>3</v>
      </c>
      <c r="W302" s="3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5:37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13</v>
      </c>
      <c r="T303" s="3">
        <v>2123</v>
      </c>
      <c r="U303" s="3" t="s">
        <v>333</v>
      </c>
      <c r="V303" s="3">
        <v>3</v>
      </c>
      <c r="W303" s="3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5:37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2127</v>
      </c>
      <c r="U304" s="3" t="s">
        <v>334</v>
      </c>
      <c r="V304" s="3">
        <v>3</v>
      </c>
      <c r="W304" s="3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5:37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17</v>
      </c>
      <c r="T305" s="3">
        <v>1469</v>
      </c>
      <c r="U305" s="3" t="s">
        <v>335</v>
      </c>
      <c r="V305" s="3">
        <v>3</v>
      </c>
      <c r="W305" s="3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5:37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9" t="s">
        <v>336</v>
      </c>
      <c r="U306" s="3" t="s">
        <v>337</v>
      </c>
      <c r="V306" s="3">
        <v>3</v>
      </c>
      <c r="W306" s="3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5:37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3">
        <v>1942</v>
      </c>
      <c r="U307" s="3" t="s">
        <v>338</v>
      </c>
      <c r="V307" s="3">
        <v>3</v>
      </c>
      <c r="W307" s="3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5:37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13</v>
      </c>
      <c r="T308" s="3">
        <v>2138</v>
      </c>
      <c r="U308" s="3" t="s">
        <v>339</v>
      </c>
      <c r="V308" s="3">
        <v>3</v>
      </c>
      <c r="W308" s="3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5:37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2374</v>
      </c>
      <c r="U309" s="3" t="s">
        <v>340</v>
      </c>
      <c r="V309" s="3">
        <v>3</v>
      </c>
      <c r="W309" s="3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5:37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17</v>
      </c>
      <c r="T310" s="3">
        <v>1855</v>
      </c>
      <c r="U310" s="3" t="s">
        <v>341</v>
      </c>
      <c r="V310" s="3">
        <v>3</v>
      </c>
      <c r="W310" s="3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5:37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1778</v>
      </c>
      <c r="U311" s="3" t="s">
        <v>342</v>
      </c>
      <c r="V311" s="3">
        <v>3</v>
      </c>
      <c r="W311" s="3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5:37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173</v>
      </c>
      <c r="T312" s="3">
        <v>1164</v>
      </c>
      <c r="U312" s="3" t="s">
        <v>343</v>
      </c>
      <c r="V312" s="3">
        <v>3</v>
      </c>
      <c r="W312" s="3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5:37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</v>
      </c>
      <c r="T313" s="3">
        <v>2080</v>
      </c>
      <c r="U313" s="3" t="s">
        <v>344</v>
      </c>
      <c r="V313" s="3">
        <v>3</v>
      </c>
      <c r="W313" s="3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5:37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1698</v>
      </c>
      <c r="U314" s="3" t="s">
        <v>345</v>
      </c>
      <c r="V314" s="3">
        <v>3</v>
      </c>
      <c r="W314" s="3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5:37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1831</v>
      </c>
      <c r="U315" s="3" t="s">
        <v>346</v>
      </c>
      <c r="V315" s="3">
        <v>3</v>
      </c>
      <c r="W315" s="3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5:37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1585</v>
      </c>
      <c r="U316" s="3" t="s">
        <v>347</v>
      </c>
      <c r="V316" s="3">
        <v>3</v>
      </c>
      <c r="W316" s="3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5:37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1775</v>
      </c>
      <c r="U317" s="3" t="s">
        <v>348</v>
      </c>
      <c r="V317" s="3">
        <v>3</v>
      </c>
      <c r="W317" s="3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5:37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173</v>
      </c>
      <c r="T318" s="3">
        <v>1324</v>
      </c>
      <c r="U318" s="3" t="s">
        <v>349</v>
      </c>
      <c r="V318" s="3">
        <v>3</v>
      </c>
      <c r="W318" s="3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5:37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</v>
      </c>
      <c r="T319" s="3">
        <v>1527</v>
      </c>
      <c r="U319" s="3" t="s">
        <v>350</v>
      </c>
      <c r="V319" s="3">
        <v>3</v>
      </c>
      <c r="W319" s="3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5:37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1425</v>
      </c>
      <c r="U320" s="3" t="s">
        <v>351</v>
      </c>
      <c r="V320" s="3">
        <v>3</v>
      </c>
      <c r="W320" s="3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5:37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13</v>
      </c>
      <c r="T321" s="3">
        <v>2103</v>
      </c>
      <c r="U321" s="3" t="s">
        <v>352</v>
      </c>
      <c r="V321" s="3">
        <v>3</v>
      </c>
      <c r="W321" s="3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5:37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2266</v>
      </c>
      <c r="U322" s="3" t="s">
        <v>353</v>
      </c>
      <c r="V322" s="3">
        <v>3</v>
      </c>
      <c r="W322" s="3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5:37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17</v>
      </c>
      <c r="T323" s="3">
        <v>1717</v>
      </c>
      <c r="U323" s="3" t="s">
        <v>354</v>
      </c>
      <c r="V323" s="3">
        <v>3</v>
      </c>
      <c r="W323" s="3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5:37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1811</v>
      </c>
      <c r="U324" s="3" t="s">
        <v>355</v>
      </c>
      <c r="V324" s="3">
        <v>3</v>
      </c>
      <c r="W324" s="3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5:37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1904</v>
      </c>
      <c r="U325" s="3" t="s">
        <v>356</v>
      </c>
      <c r="V325" s="3">
        <v>3</v>
      </c>
      <c r="W325" s="3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5:37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1913</v>
      </c>
      <c r="U326" s="3" t="s">
        <v>357</v>
      </c>
      <c r="V326" s="3">
        <v>3</v>
      </c>
      <c r="W326" s="3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5:37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93</v>
      </c>
      <c r="T327" s="3">
        <v>3088</v>
      </c>
      <c r="U327" s="3" t="s">
        <v>358</v>
      </c>
      <c r="V327" s="3">
        <v>3</v>
      </c>
      <c r="W327" s="3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5:37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13</v>
      </c>
      <c r="T328" s="3">
        <v>2496</v>
      </c>
      <c r="U328" s="3" t="s">
        <v>359</v>
      </c>
      <c r="V328" s="3">
        <v>3</v>
      </c>
      <c r="W328" s="3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5:37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17</v>
      </c>
      <c r="T329" s="3">
        <v>1523</v>
      </c>
      <c r="U329" s="3" t="s">
        <v>360</v>
      </c>
      <c r="V329" s="3">
        <v>3</v>
      </c>
      <c r="W329" s="3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5:37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1759</v>
      </c>
      <c r="U330" s="3" t="s">
        <v>361</v>
      </c>
      <c r="V330" s="3">
        <v>3</v>
      </c>
      <c r="W330" s="3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5:37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13</v>
      </c>
      <c r="T331" s="3">
        <v>2196</v>
      </c>
      <c r="U331" s="3" t="s">
        <v>362</v>
      </c>
      <c r="V331" s="3">
        <v>3</v>
      </c>
      <c r="W331" s="3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5:37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2533</v>
      </c>
      <c r="U332" s="3" t="s">
        <v>363</v>
      </c>
      <c r="V332" s="3">
        <v>3</v>
      </c>
      <c r="W332" s="3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5:37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2131</v>
      </c>
      <c r="U333" s="3" t="s">
        <v>364</v>
      </c>
      <c r="V333" s="3">
        <v>3</v>
      </c>
      <c r="W333" s="3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5:37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17</v>
      </c>
      <c r="T334" s="3">
        <v>1822</v>
      </c>
      <c r="U334" s="3" t="s">
        <v>365</v>
      </c>
      <c r="V334" s="3">
        <v>3</v>
      </c>
      <c r="W334" s="3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5:37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13</v>
      </c>
      <c r="T335" s="3">
        <v>2272</v>
      </c>
      <c r="U335" s="3" t="s">
        <v>366</v>
      </c>
      <c r="V335" s="3">
        <v>3</v>
      </c>
      <c r="W335" s="3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5:37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17</v>
      </c>
      <c r="T336" s="3">
        <v>1916</v>
      </c>
      <c r="U336" s="3" t="s">
        <v>367</v>
      </c>
      <c r="V336" s="3">
        <v>3</v>
      </c>
      <c r="W336" s="3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5:37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2028</v>
      </c>
      <c r="U337" s="3" t="s">
        <v>368</v>
      </c>
      <c r="V337" s="3">
        <v>3</v>
      </c>
      <c r="W337" s="3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5:37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2044</v>
      </c>
      <c r="U338" s="3" t="s">
        <v>369</v>
      </c>
      <c r="V338" s="3">
        <v>3</v>
      </c>
      <c r="W338" s="3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5:37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1984</v>
      </c>
      <c r="U339" s="3" t="s">
        <v>370</v>
      </c>
      <c r="V339" s="3">
        <v>3</v>
      </c>
      <c r="W339" s="3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5:37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1878</v>
      </c>
      <c r="U340" s="3" t="s">
        <v>371</v>
      </c>
      <c r="V340" s="3">
        <v>3</v>
      </c>
      <c r="W340" s="3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5:37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13</v>
      </c>
      <c r="T341" s="3">
        <v>2133</v>
      </c>
      <c r="U341" s="3" t="s">
        <v>372</v>
      </c>
      <c r="V341" s="3">
        <v>3</v>
      </c>
      <c r="W341" s="3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5:37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2346</v>
      </c>
      <c r="U342" s="3" t="s">
        <v>373</v>
      </c>
      <c r="V342" s="3">
        <v>3</v>
      </c>
      <c r="W342" s="3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5:37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2407</v>
      </c>
      <c r="U343" s="3" t="s">
        <v>374</v>
      </c>
      <c r="V343" s="3">
        <v>3</v>
      </c>
      <c r="W343" s="3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5:37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17</v>
      </c>
      <c r="T344" s="3">
        <v>1478</v>
      </c>
      <c r="U344" s="3" t="s">
        <v>375</v>
      </c>
      <c r="V344" s="3">
        <v>3</v>
      </c>
      <c r="W344" s="3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5:37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173</v>
      </c>
      <c r="T345" s="3">
        <v>1284</v>
      </c>
      <c r="U345" s="3" t="s">
        <v>376</v>
      </c>
      <c r="V345" s="3">
        <v>3</v>
      </c>
      <c r="W345" s="3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5:37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13</v>
      </c>
      <c r="T346" s="3">
        <v>2330</v>
      </c>
      <c r="U346" s="3" t="s">
        <v>377</v>
      </c>
      <c r="V346" s="3">
        <v>3</v>
      </c>
      <c r="W346" s="3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5:37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173</v>
      </c>
      <c r="T347" s="3">
        <v>1211</v>
      </c>
      <c r="U347" s="3" t="s">
        <v>378</v>
      </c>
      <c r="V347" s="3">
        <v>3</v>
      </c>
      <c r="W347" s="3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5:37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13</v>
      </c>
      <c r="T348" s="3">
        <v>2158</v>
      </c>
      <c r="U348" s="3" t="s">
        <v>379</v>
      </c>
      <c r="V348" s="3">
        <v>3</v>
      </c>
      <c r="W348" s="3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5:37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173</v>
      </c>
      <c r="T349" s="3">
        <v>1200</v>
      </c>
      <c r="U349" s="3" t="s">
        <v>380</v>
      </c>
      <c r="V349" s="3">
        <v>3</v>
      </c>
      <c r="W349" s="3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5:37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</v>
      </c>
      <c r="T350" s="3">
        <v>1859</v>
      </c>
      <c r="U350" s="3" t="s">
        <v>381</v>
      </c>
      <c r="V350" s="3">
        <v>3</v>
      </c>
      <c r="W350" s="3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5:37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13</v>
      </c>
      <c r="T351" s="3">
        <v>2150</v>
      </c>
      <c r="U351" s="3" t="s">
        <v>382</v>
      </c>
      <c r="V351" s="3">
        <v>3</v>
      </c>
      <c r="W351" s="3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5:37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2107</v>
      </c>
      <c r="U352" s="3" t="s">
        <v>383</v>
      </c>
      <c r="V352" s="3">
        <v>3</v>
      </c>
      <c r="W352" s="3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5:37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17</v>
      </c>
      <c r="T353" s="3">
        <v>1589</v>
      </c>
      <c r="U353" s="3" t="s">
        <v>384</v>
      </c>
      <c r="V353" s="3">
        <v>3</v>
      </c>
      <c r="W353" s="3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5:37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13</v>
      </c>
      <c r="T354" s="3">
        <v>2658</v>
      </c>
      <c r="U354" s="3" t="s">
        <v>385</v>
      </c>
      <c r="V354" s="3">
        <v>3</v>
      </c>
      <c r="W354" s="3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5:37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2333</v>
      </c>
      <c r="U355" s="3" t="s">
        <v>386</v>
      </c>
      <c r="V355" s="3">
        <v>3</v>
      </c>
      <c r="W355" s="3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5:37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173</v>
      </c>
      <c r="T356" s="3">
        <v>1099</v>
      </c>
      <c r="U356" s="3" t="s">
        <v>387</v>
      </c>
      <c r="V356" s="3">
        <v>3</v>
      </c>
      <c r="W356" s="3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5:37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</v>
      </c>
      <c r="T357" s="3">
        <v>1499</v>
      </c>
      <c r="U357" s="3" t="s">
        <v>388</v>
      </c>
      <c r="V357" s="3">
        <v>3</v>
      </c>
      <c r="W357" s="3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5:37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1507</v>
      </c>
      <c r="U358" s="3" t="s">
        <v>389</v>
      </c>
      <c r="V358" s="3">
        <v>3</v>
      </c>
      <c r="W358" s="3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5:37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173</v>
      </c>
      <c r="T359" s="3">
        <v>1347</v>
      </c>
      <c r="U359" s="3" t="s">
        <v>390</v>
      </c>
      <c r="V359" s="3">
        <v>3</v>
      </c>
      <c r="W359" s="3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5:37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</v>
      </c>
      <c r="T360" s="3">
        <v>1636</v>
      </c>
      <c r="U360" s="3" t="s">
        <v>391</v>
      </c>
      <c r="V360" s="3">
        <v>3</v>
      </c>
      <c r="W360" s="3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5:37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173</v>
      </c>
      <c r="T361" s="3">
        <v>1184</v>
      </c>
      <c r="U361" s="3" t="s">
        <v>392</v>
      </c>
      <c r="V361" s="3">
        <v>3</v>
      </c>
      <c r="W361" s="3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5:37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1311</v>
      </c>
      <c r="U362" s="3" t="s">
        <v>393</v>
      </c>
      <c r="V362" s="3">
        <v>3</v>
      </c>
      <c r="W362" s="3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5:37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13</v>
      </c>
      <c r="T363" s="3">
        <v>2414</v>
      </c>
      <c r="U363" s="3" t="s">
        <v>394</v>
      </c>
      <c r="V363" s="3">
        <v>3</v>
      </c>
      <c r="W363" s="3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5:37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2566</v>
      </c>
      <c r="U364" s="3" t="s">
        <v>395</v>
      </c>
      <c r="V364" s="3">
        <v>3</v>
      </c>
      <c r="W364" s="3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5:37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2477</v>
      </c>
      <c r="U365" s="3" t="s">
        <v>396</v>
      </c>
      <c r="V365" s="3">
        <v>3</v>
      </c>
      <c r="W365" s="3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5:37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17</v>
      </c>
      <c r="T366" s="3">
        <v>1962</v>
      </c>
      <c r="U366" s="3" t="s">
        <v>397</v>
      </c>
      <c r="V366" s="3">
        <v>3</v>
      </c>
      <c r="W366" s="3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5:37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13</v>
      </c>
      <c r="T367" s="3">
        <v>2150</v>
      </c>
      <c r="U367" s="3" t="s">
        <v>398</v>
      </c>
      <c r="V367" s="3">
        <v>3</v>
      </c>
      <c r="W367" s="3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5:37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17</v>
      </c>
      <c r="T368" s="3">
        <v>1830</v>
      </c>
      <c r="U368" s="3" t="s">
        <v>399</v>
      </c>
      <c r="V368" s="3">
        <v>3</v>
      </c>
      <c r="W368" s="3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5:37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1906</v>
      </c>
      <c r="U369" s="3" t="s">
        <v>400</v>
      </c>
      <c r="V369" s="3">
        <v>3</v>
      </c>
      <c r="W369" s="3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5:37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13</v>
      </c>
      <c r="T370" s="3">
        <v>2715</v>
      </c>
      <c r="U370" s="3" t="s">
        <v>401</v>
      </c>
      <c r="V370" s="3">
        <v>3</v>
      </c>
      <c r="W370" s="3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5:37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2595</v>
      </c>
      <c r="U371" s="3" t="s">
        <v>402</v>
      </c>
      <c r="V371" s="3">
        <v>3</v>
      </c>
      <c r="W371" s="3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5:37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17</v>
      </c>
      <c r="T372" s="3">
        <v>1981</v>
      </c>
      <c r="U372" s="3" t="s">
        <v>403</v>
      </c>
      <c r="V372" s="3">
        <v>3</v>
      </c>
      <c r="W372" s="3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5:37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13</v>
      </c>
      <c r="T373" s="3">
        <v>2604</v>
      </c>
      <c r="U373" s="3" t="s">
        <v>404</v>
      </c>
      <c r="V373" s="3">
        <v>3</v>
      </c>
      <c r="W373" s="3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5:37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2527</v>
      </c>
      <c r="U374" s="3" t="s">
        <v>405</v>
      </c>
      <c r="V374" s="3">
        <v>3</v>
      </c>
      <c r="W374" s="3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5:37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17</v>
      </c>
      <c r="T375" s="3">
        <v>1786</v>
      </c>
      <c r="U375" s="3" t="s">
        <v>406</v>
      </c>
      <c r="V375" s="3">
        <v>3</v>
      </c>
      <c r="W375" s="3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5:37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1713</v>
      </c>
      <c r="U376" s="3" t="s">
        <v>407</v>
      </c>
      <c r="V376" s="3">
        <v>3</v>
      </c>
      <c r="W376" s="3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5:37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13</v>
      </c>
      <c r="T377" s="3">
        <v>2272</v>
      </c>
      <c r="U377" s="3" t="s">
        <v>408</v>
      </c>
      <c r="V377" s="3">
        <v>3</v>
      </c>
      <c r="W377" s="3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5:37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17</v>
      </c>
      <c r="T378" s="3">
        <v>2014</v>
      </c>
      <c r="U378" s="3" t="s">
        <v>409</v>
      </c>
      <c r="V378" s="3">
        <v>3</v>
      </c>
      <c r="W378" s="3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5:37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13</v>
      </c>
      <c r="T379" s="3">
        <v>2148</v>
      </c>
      <c r="U379" s="3" t="s">
        <v>410</v>
      </c>
      <c r="V379" s="3">
        <v>3</v>
      </c>
      <c r="W379" s="3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5:37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2418</v>
      </c>
      <c r="U380" s="3" t="s">
        <v>411</v>
      </c>
      <c r="V380" s="3">
        <v>3</v>
      </c>
      <c r="W380" s="3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5:37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2107</v>
      </c>
      <c r="U381" s="3" t="s">
        <v>412</v>
      </c>
      <c r="V381" s="3">
        <v>3</v>
      </c>
      <c r="W381" s="3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5:37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17</v>
      </c>
      <c r="T382" s="3">
        <v>1726</v>
      </c>
      <c r="U382" s="3" t="s">
        <v>413</v>
      </c>
      <c r="V382" s="3">
        <v>3</v>
      </c>
      <c r="W382" s="3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5:37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1517</v>
      </c>
      <c r="U383" s="3" t="s">
        <v>414</v>
      </c>
      <c r="V383" s="3">
        <v>3</v>
      </c>
      <c r="W383" s="3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5:37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13</v>
      </c>
      <c r="T384" s="3">
        <v>2661</v>
      </c>
      <c r="U384" s="3" t="s">
        <v>415</v>
      </c>
      <c r="V384" s="3">
        <v>3</v>
      </c>
      <c r="W384" s="3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5:37" x14ac:dyDescent="0.3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5:37" x14ac:dyDescent="0.3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5:37" x14ac:dyDescent="0.3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5:37" x14ac:dyDescent="0.3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5:37" x14ac:dyDescent="0.3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5:37" x14ac:dyDescent="0.3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5:37" x14ac:dyDescent="0.3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5:37" x14ac:dyDescent="0.3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5:37" x14ac:dyDescent="0.3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5:37" x14ac:dyDescent="0.3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5:37" x14ac:dyDescent="0.3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5:37" x14ac:dyDescent="0.3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5:37" x14ac:dyDescent="0.3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5:37" x14ac:dyDescent="0.3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5:37" x14ac:dyDescent="0.3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5:37" x14ac:dyDescent="0.3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5:37" x14ac:dyDescent="0.3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5:37" x14ac:dyDescent="0.3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5:37" x14ac:dyDescent="0.3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5:37" x14ac:dyDescent="0.3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5:37" x14ac:dyDescent="0.3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5:37" x14ac:dyDescent="0.3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5:37" x14ac:dyDescent="0.3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5:37" x14ac:dyDescent="0.3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5:37" x14ac:dyDescent="0.3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5:37" x14ac:dyDescent="0.3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5:37" x14ac:dyDescent="0.3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5:37" x14ac:dyDescent="0.3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5:37" x14ac:dyDescent="0.3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5:37" x14ac:dyDescent="0.3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5:37" x14ac:dyDescent="0.3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5:37" x14ac:dyDescent="0.3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5:37" x14ac:dyDescent="0.3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5:37" x14ac:dyDescent="0.3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5:37" x14ac:dyDescent="0.3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5:37" x14ac:dyDescent="0.3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5:37" x14ac:dyDescent="0.3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5:37" x14ac:dyDescent="0.3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5:37" x14ac:dyDescent="0.3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5:37" x14ac:dyDescent="0.3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5:37" x14ac:dyDescent="0.3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5:37" x14ac:dyDescent="0.3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5:37" x14ac:dyDescent="0.3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5:37" x14ac:dyDescent="0.3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5:37" x14ac:dyDescent="0.3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5:37" x14ac:dyDescent="0.3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5:37" x14ac:dyDescent="0.3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5:37" x14ac:dyDescent="0.3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5:37" x14ac:dyDescent="0.3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5:37" x14ac:dyDescent="0.3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5:37" x14ac:dyDescent="0.3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5:37" x14ac:dyDescent="0.3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5:37" x14ac:dyDescent="0.3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5:37" x14ac:dyDescent="0.3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5:37" x14ac:dyDescent="0.3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5:37" x14ac:dyDescent="0.3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5:37" x14ac:dyDescent="0.3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5:37" x14ac:dyDescent="0.3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5:37" x14ac:dyDescent="0.3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5:37" x14ac:dyDescent="0.3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5:37" x14ac:dyDescent="0.3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5:37" x14ac:dyDescent="0.3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5:37" x14ac:dyDescent="0.3">
      <c r="G447" s="2"/>
      <c r="H447" s="2"/>
      <c r="I447" s="2"/>
      <c r="J447" s="2"/>
      <c r="K447" s="2"/>
    </row>
  </sheetData>
  <mergeCells count="13">
    <mergeCell ref="B12:D13"/>
    <mergeCell ref="C6:D6"/>
    <mergeCell ref="C7:D7"/>
    <mergeCell ref="C8:D8"/>
    <mergeCell ref="C9:D9"/>
    <mergeCell ref="C10:D10"/>
    <mergeCell ref="G38:K38"/>
    <mergeCell ref="C14:D14"/>
    <mergeCell ref="B22:D25"/>
    <mergeCell ref="G24:K24"/>
    <mergeCell ref="G25:K25"/>
    <mergeCell ref="G30:K30"/>
    <mergeCell ref="G34:K34"/>
  </mergeCells>
  <dataValidations count="3">
    <dataValidation type="list" allowBlank="1" showInputMessage="1" showErrorMessage="1" sqref="C16">
      <formula1>$H$6:$H$9</formula1>
    </dataValidation>
    <dataValidation type="list" allowBlank="1" showInputMessage="1" showErrorMessage="1" sqref="C14:D14">
      <formula1>$P$6:$P$7</formula1>
    </dataValidation>
    <dataValidation type="list" allowBlank="1" showInputMessage="1" showErrorMessage="1" sqref="C10:D10">
      <formula1>$F$6:$F$10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86"/>
  <sheetViews>
    <sheetView workbookViewId="0">
      <selection activeCell="C19" sqref="C19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23.5703125" style="1" customWidth="1"/>
    <col min="6" max="6" width="14.28515625" style="1" bestFit="1" customWidth="1"/>
    <col min="7" max="7" width="8.85546875" style="1"/>
    <col min="8" max="8" width="11.85546875" style="1" customWidth="1"/>
    <col min="9" max="9" width="12.140625" style="1" customWidth="1"/>
    <col min="10" max="10" width="12.7109375" style="1" customWidth="1"/>
    <col min="11" max="11" width="10.7109375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23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3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3" x14ac:dyDescent="0.3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x14ac:dyDescent="0.3">
      <c r="B4" s="24" t="s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19.5" thickBot="1" x14ac:dyDescent="0.3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19.5" thickBot="1" x14ac:dyDescent="0.35">
      <c r="B6" s="5" t="s">
        <v>3</v>
      </c>
      <c r="C6" s="82" t="s">
        <v>581</v>
      </c>
      <c r="D6" s="8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9" t="s">
        <v>6</v>
      </c>
      <c r="S6" s="49" t="s">
        <v>7</v>
      </c>
      <c r="T6" s="49" t="s">
        <v>8</v>
      </c>
      <c r="U6" s="49" t="s">
        <v>3</v>
      </c>
      <c r="V6" s="6" t="s">
        <v>9</v>
      </c>
      <c r="W6" s="3"/>
    </row>
    <row r="7" spans="2:23" ht="20.25" thickTop="1" thickBot="1" x14ac:dyDescent="0.35">
      <c r="B7" s="7" t="s">
        <v>10</v>
      </c>
      <c r="C7" s="84" t="s">
        <v>580</v>
      </c>
      <c r="D7" s="8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</row>
    <row r="8" spans="2:23" ht="20.25" thickTop="1" thickBot="1" x14ac:dyDescent="0.35">
      <c r="B8" s="7" t="s">
        <v>15</v>
      </c>
      <c r="C8" s="84" t="str">
        <f ca="1">OFFSET(S6,MATCH(C6,U7:U384,0),0)</f>
        <v>E</v>
      </c>
      <c r="D8" s="8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</row>
    <row r="9" spans="2:23" ht="20.25" thickTop="1" thickBot="1" x14ac:dyDescent="0.35">
      <c r="B9" s="7" t="s">
        <v>19</v>
      </c>
      <c r="C9" s="84">
        <f ca="1">OFFSET(T6,MATCH(C6,U7:U384,0),0)</f>
        <v>2324</v>
      </c>
      <c r="D9" s="8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</row>
    <row r="10" spans="2:23" ht="20.25" thickTop="1" thickBot="1" x14ac:dyDescent="0.35">
      <c r="B10" s="28" t="s">
        <v>485</v>
      </c>
      <c r="C10" s="128">
        <f ca="1">OFFSET(V6,MATCH(C6,U7:U384,0),0)</f>
        <v>2</v>
      </c>
      <c r="D10" s="8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</row>
    <row r="11" spans="2:23" ht="19.5" thickBot="1" x14ac:dyDescent="0.35">
      <c r="E11" s="3" t="s">
        <v>486</v>
      </c>
      <c r="F11" s="3">
        <f ca="1">IF(C10=J16,J17,G11)</f>
        <v>17.7</v>
      </c>
      <c r="G11" s="3">
        <f ca="1">IF(C10=K16,K17,L17)</f>
        <v>17.7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</row>
    <row r="12" spans="2:23" x14ac:dyDescent="0.3">
      <c r="B12" s="99" t="s">
        <v>26</v>
      </c>
      <c r="C12" s="100"/>
      <c r="D12" s="101"/>
      <c r="E12" s="3" t="s">
        <v>487</v>
      </c>
      <c r="F12" s="3">
        <f ca="1">IF(C10=J16,J18,G12)</f>
        <v>3.3E-3</v>
      </c>
      <c r="G12" s="3">
        <f ca="1">IF(C10=K16,K18,L18)</f>
        <v>3.3E-3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</row>
    <row r="13" spans="2:23" ht="19.5" thickBot="1" x14ac:dyDescent="0.35">
      <c r="B13" s="102"/>
      <c r="C13" s="103"/>
      <c r="D13" s="104"/>
      <c r="E13" s="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</row>
    <row r="14" spans="2:23" ht="19.5" thickBot="1" x14ac:dyDescent="0.35">
      <c r="B14" s="10" t="s">
        <v>488</v>
      </c>
      <c r="C14" s="13">
        <v>6</v>
      </c>
      <c r="D14" s="14"/>
      <c r="E14" s="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12</v>
      </c>
      <c r="S14" s="3" t="s">
        <v>17</v>
      </c>
      <c r="T14" s="3">
        <v>1932</v>
      </c>
      <c r="U14" s="3" t="s">
        <v>33</v>
      </c>
      <c r="V14" s="3">
        <v>2</v>
      </c>
      <c r="W14" s="3"/>
    </row>
    <row r="15" spans="2:23" ht="19.5" thickBot="1" x14ac:dyDescent="0.35">
      <c r="B15" s="10" t="s">
        <v>42</v>
      </c>
      <c r="C15" s="23">
        <f ca="1">F11*C14</f>
        <v>106.19999999999999</v>
      </c>
      <c r="D15" s="14"/>
      <c r="E15" s="9"/>
      <c r="F15" s="3"/>
      <c r="G15" s="15"/>
      <c r="H15" s="3"/>
      <c r="I15" s="3"/>
      <c r="J15" s="81" t="s">
        <v>485</v>
      </c>
      <c r="K15" s="81"/>
      <c r="L15" s="81"/>
      <c r="M15" s="3"/>
      <c r="N15" s="3"/>
      <c r="O15" s="3"/>
      <c r="P15" s="3"/>
      <c r="Q15" s="3"/>
      <c r="R15" s="3" t="s">
        <v>12</v>
      </c>
      <c r="S15" s="3" t="s">
        <v>13</v>
      </c>
      <c r="T15" s="3">
        <v>2120</v>
      </c>
      <c r="U15" s="3" t="s">
        <v>34</v>
      </c>
      <c r="V15" s="3">
        <v>2</v>
      </c>
      <c r="W15" s="3"/>
    </row>
    <row r="16" spans="2:23" ht="19.5" thickBot="1" x14ac:dyDescent="0.35">
      <c r="B16" s="10" t="s">
        <v>44</v>
      </c>
      <c r="C16" s="29">
        <f ca="1">F12*C14</f>
        <v>1.9799999999999998E-2</v>
      </c>
      <c r="D16" s="14"/>
      <c r="E16" s="9"/>
      <c r="F16" s="3"/>
      <c r="G16" s="3"/>
      <c r="H16" s="3"/>
      <c r="I16" s="3"/>
      <c r="J16" s="49">
        <v>1</v>
      </c>
      <c r="K16" s="49">
        <v>2</v>
      </c>
      <c r="L16" s="49">
        <v>3</v>
      </c>
      <c r="M16" s="3"/>
      <c r="N16" s="3"/>
      <c r="O16" s="3"/>
      <c r="P16" s="3"/>
      <c r="Q16" s="3"/>
      <c r="R16" s="3" t="s">
        <v>12</v>
      </c>
      <c r="S16" s="3" t="s">
        <v>17</v>
      </c>
      <c r="T16" s="3">
        <v>1727</v>
      </c>
      <c r="U16" s="3" t="s">
        <v>36</v>
      </c>
      <c r="V16" s="3">
        <v>2</v>
      </c>
      <c r="W16" s="3"/>
    </row>
    <row r="17" spans="2:23" ht="19.5" thickBot="1" x14ac:dyDescent="0.35">
      <c r="B17" s="10" t="s">
        <v>427</v>
      </c>
      <c r="C17" s="16">
        <f ca="1">C15*0.18</f>
        <v>19.115999999999996</v>
      </c>
      <c r="D17" s="14"/>
      <c r="E17" s="3"/>
      <c r="F17" s="3"/>
      <c r="G17" s="3"/>
      <c r="H17" s="127" t="s">
        <v>463</v>
      </c>
      <c r="I17" s="49" t="s">
        <v>489</v>
      </c>
      <c r="J17" s="3">
        <v>15.5</v>
      </c>
      <c r="K17" s="3">
        <v>17.7</v>
      </c>
      <c r="L17" s="3">
        <v>20.3</v>
      </c>
      <c r="M17" s="3"/>
      <c r="N17" s="3"/>
      <c r="O17" s="3"/>
      <c r="P17" s="3"/>
      <c r="Q17" s="3"/>
      <c r="R17" s="3" t="s">
        <v>12</v>
      </c>
      <c r="S17" s="3" t="s">
        <v>13</v>
      </c>
      <c r="T17" s="3">
        <v>2309</v>
      </c>
      <c r="U17" s="3" t="s">
        <v>38</v>
      </c>
      <c r="V17" s="3">
        <v>2</v>
      </c>
      <c r="W17" s="3"/>
    </row>
    <row r="18" spans="2:23" ht="19.5" thickBot="1" x14ac:dyDescent="0.35">
      <c r="B18" s="18" t="s">
        <v>490</v>
      </c>
      <c r="C18" s="30">
        <f ca="1">C15*0.32678/1000</f>
        <v>3.4704035999999994E-2</v>
      </c>
      <c r="D18" s="20"/>
      <c r="E18" s="3"/>
      <c r="F18" s="3"/>
      <c r="G18" s="3"/>
      <c r="H18" s="127"/>
      <c r="I18" s="49" t="s">
        <v>491</v>
      </c>
      <c r="J18" s="3">
        <v>2.8999999999999998E-3</v>
      </c>
      <c r="K18" s="3">
        <v>3.3E-3</v>
      </c>
      <c r="L18" s="3">
        <v>3.8E-3</v>
      </c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1828</v>
      </c>
      <c r="U18" s="3" t="s">
        <v>39</v>
      </c>
      <c r="V18" s="3">
        <v>2</v>
      </c>
      <c r="W18" s="3"/>
    </row>
    <row r="19" spans="2:23" x14ac:dyDescent="0.3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2014</v>
      </c>
      <c r="U19" s="3" t="s">
        <v>41</v>
      </c>
      <c r="V19" s="3">
        <v>2</v>
      </c>
      <c r="W19" s="3"/>
    </row>
    <row r="20" spans="2:23" x14ac:dyDescent="0.3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2077</v>
      </c>
      <c r="U20" s="3" t="s">
        <v>43</v>
      </c>
      <c r="V20" s="3">
        <v>2</v>
      </c>
      <c r="W20" s="3"/>
    </row>
    <row r="21" spans="2:23" x14ac:dyDescent="0.3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13</v>
      </c>
      <c r="T21" s="3">
        <v>2343</v>
      </c>
      <c r="U21" s="3" t="s">
        <v>45</v>
      </c>
      <c r="V21" s="3">
        <v>2</v>
      </c>
      <c r="W21" s="3"/>
    </row>
    <row r="22" spans="2:23" x14ac:dyDescent="0.3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2120</v>
      </c>
      <c r="U22" s="3" t="s">
        <v>46</v>
      </c>
      <c r="V22" s="3">
        <v>2</v>
      </c>
      <c r="W22" s="3"/>
    </row>
    <row r="23" spans="2:23" x14ac:dyDescent="0.3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 t="s">
        <v>12</v>
      </c>
      <c r="S23" s="3" t="s">
        <v>17</v>
      </c>
      <c r="T23" s="3">
        <v>1794</v>
      </c>
      <c r="U23" s="3" t="s">
        <v>47</v>
      </c>
      <c r="V23" s="3">
        <v>2</v>
      </c>
      <c r="W23" s="3"/>
    </row>
    <row r="24" spans="2:23" x14ac:dyDescent="0.3"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1826</v>
      </c>
      <c r="U24" s="3" t="s">
        <v>48</v>
      </c>
      <c r="V24" s="3">
        <v>2</v>
      </c>
      <c r="W24" s="3"/>
    </row>
    <row r="25" spans="2:23" x14ac:dyDescent="0.3"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 t="s">
        <v>12</v>
      </c>
      <c r="S25" s="3" t="s">
        <v>13</v>
      </c>
      <c r="T25" s="3">
        <v>2143</v>
      </c>
      <c r="U25" s="3" t="s">
        <v>49</v>
      </c>
      <c r="V25" s="3">
        <v>2</v>
      </c>
      <c r="W25" s="3"/>
    </row>
    <row r="26" spans="2:23" x14ac:dyDescent="0.3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 t="s">
        <v>12</v>
      </c>
      <c r="S26" s="3" t="s">
        <v>17</v>
      </c>
      <c r="T26" s="3">
        <v>2031</v>
      </c>
      <c r="U26" s="3" t="s">
        <v>50</v>
      </c>
      <c r="V26" s="3">
        <v>2</v>
      </c>
      <c r="W26" s="3"/>
    </row>
    <row r="27" spans="2:23" x14ac:dyDescent="0.3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 t="s">
        <v>12</v>
      </c>
      <c r="S27" s="3" t="s">
        <v>17</v>
      </c>
      <c r="T27" s="3">
        <v>1703</v>
      </c>
      <c r="U27" s="3" t="s">
        <v>51</v>
      </c>
      <c r="V27" s="3">
        <v>2</v>
      </c>
      <c r="W27" s="3"/>
    </row>
    <row r="28" spans="2:23" x14ac:dyDescent="0.3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1886</v>
      </c>
      <c r="U28" s="3" t="s">
        <v>52</v>
      </c>
      <c r="V28" s="3">
        <v>2</v>
      </c>
      <c r="W28" s="3"/>
    </row>
    <row r="29" spans="2:23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1769</v>
      </c>
      <c r="U29" s="3" t="s">
        <v>53</v>
      </c>
      <c r="V29" s="3">
        <v>2</v>
      </c>
      <c r="W29" s="3"/>
    </row>
    <row r="30" spans="2:23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1946</v>
      </c>
      <c r="U30" s="3" t="s">
        <v>54</v>
      </c>
      <c r="V30" s="3">
        <v>2</v>
      </c>
      <c r="W30" s="3"/>
    </row>
    <row r="31" spans="2:23" x14ac:dyDescent="0.3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1806</v>
      </c>
      <c r="U31" s="3" t="s">
        <v>55</v>
      </c>
      <c r="V31" s="3">
        <v>2</v>
      </c>
      <c r="W31" s="3"/>
    </row>
    <row r="32" spans="2:23" x14ac:dyDescent="0.3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2026</v>
      </c>
      <c r="U32" s="3" t="s">
        <v>56</v>
      </c>
      <c r="V32" s="3">
        <v>2</v>
      </c>
      <c r="W32" s="3"/>
    </row>
    <row r="33" spans="5:23" x14ac:dyDescent="0.3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1661</v>
      </c>
      <c r="U33" s="3" t="s">
        <v>57</v>
      </c>
      <c r="V33" s="3">
        <v>2</v>
      </c>
      <c r="W33" s="3"/>
    </row>
    <row r="34" spans="5:23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13</v>
      </c>
      <c r="T34" s="3">
        <v>2254</v>
      </c>
      <c r="U34" s="3" t="s">
        <v>58</v>
      </c>
      <c r="V34" s="3">
        <v>2</v>
      </c>
      <c r="W34" s="3"/>
    </row>
    <row r="35" spans="5:23" x14ac:dyDescent="0.3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 t="s">
        <v>12</v>
      </c>
      <c r="S35" s="3" t="s">
        <v>17</v>
      </c>
      <c r="T35" s="3">
        <v>1753</v>
      </c>
      <c r="U35" s="3" t="s">
        <v>59</v>
      </c>
      <c r="V35" s="3">
        <v>2</v>
      </c>
      <c r="W35" s="3"/>
    </row>
    <row r="36" spans="5:23" x14ac:dyDescent="0.3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 t="s">
        <v>12</v>
      </c>
      <c r="S36" s="3" t="s">
        <v>13</v>
      </c>
      <c r="T36" s="3">
        <v>2249</v>
      </c>
      <c r="U36" s="3" t="s">
        <v>60</v>
      </c>
      <c r="V36" s="3">
        <v>2</v>
      </c>
      <c r="W36" s="3"/>
    </row>
    <row r="37" spans="5:23" x14ac:dyDescent="0.3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2102</v>
      </c>
      <c r="U37" s="3" t="s">
        <v>61</v>
      </c>
      <c r="V37" s="3">
        <v>2</v>
      </c>
      <c r="W37" s="3"/>
    </row>
    <row r="38" spans="5:23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2322</v>
      </c>
      <c r="U38" s="3" t="s">
        <v>62</v>
      </c>
      <c r="V38" s="3">
        <v>2</v>
      </c>
      <c r="W38" s="3"/>
    </row>
    <row r="39" spans="5:23" x14ac:dyDescent="0.3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2203</v>
      </c>
      <c r="U39" s="3" t="s">
        <v>63</v>
      </c>
      <c r="V39" s="3">
        <v>2</v>
      </c>
      <c r="W39" s="3"/>
    </row>
    <row r="40" spans="5:23" x14ac:dyDescent="0.3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 t="s">
        <v>12</v>
      </c>
      <c r="S40" s="3" t="s">
        <v>17</v>
      </c>
      <c r="T40" s="3">
        <v>1980</v>
      </c>
      <c r="U40" s="3" t="s">
        <v>64</v>
      </c>
      <c r="V40" s="3">
        <v>2</v>
      </c>
      <c r="W40" s="3"/>
    </row>
    <row r="41" spans="5:23" x14ac:dyDescent="0.3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1497</v>
      </c>
      <c r="U41" s="3" t="s">
        <v>65</v>
      </c>
      <c r="V41" s="3">
        <v>2</v>
      </c>
      <c r="W41" s="3"/>
    </row>
    <row r="42" spans="5:23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1829</v>
      </c>
      <c r="U42" s="3" t="s">
        <v>66</v>
      </c>
      <c r="V42" s="3">
        <v>2</v>
      </c>
      <c r="W42" s="3"/>
    </row>
    <row r="43" spans="5:23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13</v>
      </c>
      <c r="T43" s="3">
        <v>2467</v>
      </c>
      <c r="U43" s="3" t="s">
        <v>67</v>
      </c>
      <c r="V43" s="3">
        <v>2</v>
      </c>
      <c r="W43" s="3"/>
    </row>
    <row r="44" spans="5:23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17</v>
      </c>
      <c r="T44" s="3">
        <v>1911</v>
      </c>
      <c r="U44" s="3" t="s">
        <v>68</v>
      </c>
      <c r="V44" s="3">
        <v>2</v>
      </c>
      <c r="W44" s="3"/>
    </row>
    <row r="45" spans="5:23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1824</v>
      </c>
      <c r="U45" s="3" t="s">
        <v>69</v>
      </c>
      <c r="V45" s="3">
        <v>2</v>
      </c>
      <c r="W45" s="3"/>
    </row>
    <row r="46" spans="5:23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13</v>
      </c>
      <c r="T46" s="3">
        <v>2325</v>
      </c>
      <c r="U46" s="3" t="s">
        <v>70</v>
      </c>
      <c r="V46" s="3">
        <v>2</v>
      </c>
      <c r="W46" s="3"/>
    </row>
    <row r="47" spans="5:23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2166</v>
      </c>
      <c r="U47" s="3" t="s">
        <v>71</v>
      </c>
      <c r="V47" s="3">
        <v>2</v>
      </c>
      <c r="W47" s="3"/>
    </row>
    <row r="48" spans="5:23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17</v>
      </c>
      <c r="T48" s="3">
        <v>1935</v>
      </c>
      <c r="U48" s="3" t="s">
        <v>72</v>
      </c>
      <c r="V48" s="3">
        <v>2</v>
      </c>
      <c r="W48" s="3"/>
    </row>
    <row r="49" spans="5:23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13</v>
      </c>
      <c r="T49" s="3">
        <v>2146</v>
      </c>
      <c r="U49" s="3" t="s">
        <v>73</v>
      </c>
      <c r="V49" s="3">
        <v>2</v>
      </c>
      <c r="W49" s="3"/>
    </row>
    <row r="50" spans="5:23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2295</v>
      </c>
      <c r="U50" s="3" t="s">
        <v>74</v>
      </c>
      <c r="V50" s="3">
        <v>2</v>
      </c>
      <c r="W50" s="3"/>
    </row>
    <row r="51" spans="5:23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2203</v>
      </c>
      <c r="U51" s="3" t="s">
        <v>75</v>
      </c>
      <c r="V51" s="3">
        <v>2</v>
      </c>
      <c r="W51" s="3"/>
    </row>
    <row r="52" spans="5:23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2313</v>
      </c>
      <c r="U52" s="3" t="s">
        <v>76</v>
      </c>
      <c r="V52" s="3">
        <v>2</v>
      </c>
      <c r="W52" s="3"/>
    </row>
    <row r="53" spans="5:23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2272</v>
      </c>
      <c r="U53" s="3" t="s">
        <v>77</v>
      </c>
      <c r="V53" s="3">
        <v>2</v>
      </c>
      <c r="W53" s="3"/>
    </row>
    <row r="54" spans="5:23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17</v>
      </c>
      <c r="T54" s="3">
        <v>1937</v>
      </c>
      <c r="U54" s="3" t="s">
        <v>78</v>
      </c>
      <c r="V54" s="3">
        <v>2</v>
      </c>
      <c r="W54" s="3"/>
    </row>
    <row r="55" spans="5:23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1658</v>
      </c>
      <c r="U55" s="3" t="s">
        <v>79</v>
      </c>
      <c r="V55" s="3">
        <v>2</v>
      </c>
      <c r="W55" s="3"/>
    </row>
    <row r="56" spans="5:23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1957</v>
      </c>
      <c r="U56" s="3" t="s">
        <v>80</v>
      </c>
      <c r="V56" s="3">
        <v>2</v>
      </c>
      <c r="W56" s="3"/>
    </row>
    <row r="57" spans="5:23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1654</v>
      </c>
      <c r="U57" s="3" t="s">
        <v>81</v>
      </c>
      <c r="V57" s="3">
        <v>2</v>
      </c>
      <c r="W57" s="3"/>
    </row>
    <row r="58" spans="5:23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13</v>
      </c>
      <c r="T58" s="3">
        <v>2375</v>
      </c>
      <c r="U58" s="3" t="s">
        <v>82</v>
      </c>
      <c r="V58" s="3">
        <v>2</v>
      </c>
      <c r="W58" s="3"/>
    </row>
    <row r="59" spans="5:23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2113</v>
      </c>
      <c r="U59" s="3" t="s">
        <v>83</v>
      </c>
      <c r="V59" s="3">
        <v>2</v>
      </c>
      <c r="W59" s="3"/>
    </row>
    <row r="60" spans="5:23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17</v>
      </c>
      <c r="T60" s="3">
        <v>1891</v>
      </c>
      <c r="U60" s="3" t="s">
        <v>84</v>
      </c>
      <c r="V60" s="3">
        <v>2</v>
      </c>
      <c r="W60" s="3"/>
    </row>
    <row r="61" spans="5:23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13</v>
      </c>
      <c r="T61" s="3">
        <v>2113</v>
      </c>
      <c r="U61" s="3" t="s">
        <v>85</v>
      </c>
      <c r="V61" s="3">
        <v>2</v>
      </c>
      <c r="W61" s="3"/>
    </row>
    <row r="62" spans="5:23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17</v>
      </c>
      <c r="T62" s="3">
        <v>1953</v>
      </c>
      <c r="U62" s="3" t="s">
        <v>86</v>
      </c>
      <c r="V62" s="3">
        <v>2</v>
      </c>
      <c r="W62" s="3"/>
    </row>
    <row r="63" spans="5:23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2076</v>
      </c>
      <c r="U63" s="3" t="s">
        <v>87</v>
      </c>
      <c r="V63" s="3">
        <v>2</v>
      </c>
      <c r="W63" s="3"/>
    </row>
    <row r="64" spans="5:23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1905</v>
      </c>
      <c r="U64" s="3" t="s">
        <v>88</v>
      </c>
      <c r="V64" s="3">
        <v>2</v>
      </c>
      <c r="W64" s="3"/>
    </row>
    <row r="65" spans="5:23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1989</v>
      </c>
      <c r="U65" s="3" t="s">
        <v>89</v>
      </c>
      <c r="V65" s="3">
        <v>2</v>
      </c>
      <c r="W65" s="3"/>
    </row>
    <row r="66" spans="5:23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1917</v>
      </c>
      <c r="U66" s="3" t="s">
        <v>90</v>
      </c>
      <c r="V66" s="3">
        <v>2</v>
      </c>
      <c r="W66" s="3"/>
    </row>
    <row r="67" spans="5:23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91</v>
      </c>
      <c r="S67" s="3" t="s">
        <v>13</v>
      </c>
      <c r="T67" s="3">
        <v>2921</v>
      </c>
      <c r="U67" s="3" t="s">
        <v>92</v>
      </c>
      <c r="V67" s="3">
        <v>2</v>
      </c>
      <c r="W67" s="3"/>
    </row>
    <row r="68" spans="5:23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93</v>
      </c>
      <c r="T68" s="3">
        <v>3048</v>
      </c>
      <c r="U68" s="3" t="s">
        <v>94</v>
      </c>
      <c r="V68" s="3">
        <v>2</v>
      </c>
      <c r="W68" s="3"/>
    </row>
    <row r="69" spans="5:23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13</v>
      </c>
      <c r="T69" s="3">
        <v>2320</v>
      </c>
      <c r="U69" s="3" t="s">
        <v>95</v>
      </c>
      <c r="V69" s="3">
        <v>2</v>
      </c>
      <c r="W69" s="3"/>
    </row>
    <row r="70" spans="5:23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2742</v>
      </c>
      <c r="U70" s="3" t="s">
        <v>96</v>
      </c>
      <c r="V70" s="3">
        <v>2</v>
      </c>
      <c r="W70" s="3"/>
    </row>
    <row r="71" spans="5:23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2741</v>
      </c>
      <c r="U71" s="3" t="s">
        <v>97</v>
      </c>
      <c r="V71" s="3">
        <v>2</v>
      </c>
      <c r="W71" s="3"/>
    </row>
    <row r="72" spans="5:23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2805</v>
      </c>
      <c r="U72" s="3" t="s">
        <v>98</v>
      </c>
      <c r="V72" s="3">
        <v>2</v>
      </c>
      <c r="W72" s="3"/>
    </row>
    <row r="73" spans="5:23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2202</v>
      </c>
      <c r="U73" s="3" t="s">
        <v>99</v>
      </c>
      <c r="V73" s="3">
        <v>2</v>
      </c>
      <c r="W73" s="3"/>
    </row>
    <row r="74" spans="5:23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2697</v>
      </c>
      <c r="U74" s="3" t="s">
        <v>100</v>
      </c>
      <c r="V74" s="3">
        <v>2</v>
      </c>
      <c r="W74" s="3"/>
    </row>
    <row r="75" spans="5:23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2566</v>
      </c>
      <c r="U75" s="3" t="s">
        <v>101</v>
      </c>
      <c r="V75" s="3">
        <v>2</v>
      </c>
      <c r="W75" s="3"/>
    </row>
    <row r="76" spans="5:23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17</v>
      </c>
      <c r="T76" s="3">
        <v>1994</v>
      </c>
      <c r="U76" s="3" t="s">
        <v>102</v>
      </c>
      <c r="V76" s="3">
        <v>2</v>
      </c>
      <c r="W76" s="3"/>
    </row>
    <row r="77" spans="5:23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13</v>
      </c>
      <c r="T77" s="3">
        <v>2317</v>
      </c>
      <c r="U77" s="3" t="s">
        <v>103</v>
      </c>
      <c r="V77" s="3">
        <v>2</v>
      </c>
      <c r="W77" s="3"/>
    </row>
    <row r="78" spans="5:23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17</v>
      </c>
      <c r="T78" s="3">
        <v>2087</v>
      </c>
      <c r="U78" s="3" t="s">
        <v>104</v>
      </c>
      <c r="V78" s="3">
        <v>2</v>
      </c>
      <c r="W78" s="3"/>
    </row>
    <row r="79" spans="5:23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13</v>
      </c>
      <c r="T79" s="3">
        <v>2469</v>
      </c>
      <c r="U79" s="3" t="s">
        <v>105</v>
      </c>
      <c r="V79" s="3">
        <v>2</v>
      </c>
      <c r="W79" s="3"/>
    </row>
    <row r="80" spans="5:23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2487</v>
      </c>
      <c r="U80" s="3" t="s">
        <v>106</v>
      </c>
      <c r="V80" s="3">
        <v>2</v>
      </c>
      <c r="W80" s="3"/>
    </row>
    <row r="81" spans="5:23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17</v>
      </c>
      <c r="T81" s="3">
        <v>2016</v>
      </c>
      <c r="U81" s="3" t="s">
        <v>107</v>
      </c>
      <c r="V81" s="3">
        <v>2</v>
      </c>
      <c r="W81" s="3"/>
    </row>
    <row r="82" spans="5:23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13</v>
      </c>
      <c r="T82" s="3">
        <v>2240</v>
      </c>
      <c r="U82" s="3" t="s">
        <v>108</v>
      </c>
      <c r="V82" s="3">
        <v>2</v>
      </c>
      <c r="W82" s="3"/>
    </row>
    <row r="83" spans="5:23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93</v>
      </c>
      <c r="T83" s="3">
        <v>3061</v>
      </c>
      <c r="U83" s="3" t="s">
        <v>109</v>
      </c>
      <c r="V83" s="3">
        <v>2</v>
      </c>
      <c r="W83" s="3"/>
    </row>
    <row r="84" spans="5:23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3148</v>
      </c>
      <c r="U84" s="3" t="s">
        <v>110</v>
      </c>
      <c r="V84" s="3">
        <v>2</v>
      </c>
      <c r="W84" s="3"/>
    </row>
    <row r="85" spans="5:23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13</v>
      </c>
      <c r="T85" s="3">
        <v>2271</v>
      </c>
      <c r="U85" s="3" t="s">
        <v>111</v>
      </c>
      <c r="V85" s="3">
        <v>2</v>
      </c>
      <c r="W85" s="3"/>
    </row>
    <row r="86" spans="5:23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93</v>
      </c>
      <c r="T86" s="3">
        <v>3187</v>
      </c>
      <c r="U86" s="3" t="s">
        <v>112</v>
      </c>
      <c r="V86" s="3">
        <v>2</v>
      </c>
      <c r="W86" s="3"/>
    </row>
    <row r="87" spans="5:23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17</v>
      </c>
      <c r="T87" s="3">
        <v>1899</v>
      </c>
      <c r="U87" s="3" t="s">
        <v>113</v>
      </c>
      <c r="V87" s="3">
        <v>2</v>
      </c>
      <c r="W87" s="3"/>
    </row>
    <row r="88" spans="5:23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13</v>
      </c>
      <c r="T88" s="3">
        <v>2211</v>
      </c>
      <c r="U88" s="3" t="s">
        <v>114</v>
      </c>
      <c r="V88" s="3">
        <v>2</v>
      </c>
      <c r="W88" s="3"/>
    </row>
    <row r="89" spans="5:23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2241</v>
      </c>
      <c r="U89" s="3" t="s">
        <v>115</v>
      </c>
      <c r="V89" s="3">
        <v>2</v>
      </c>
      <c r="W89" s="3"/>
    </row>
    <row r="90" spans="5:23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2364</v>
      </c>
      <c r="U90" s="3" t="s">
        <v>116</v>
      </c>
      <c r="V90" s="3">
        <v>2</v>
      </c>
      <c r="W90" s="3"/>
    </row>
    <row r="91" spans="5:23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2253</v>
      </c>
      <c r="U91" s="3" t="s">
        <v>117</v>
      </c>
      <c r="V91" s="3">
        <v>2</v>
      </c>
      <c r="W91" s="3"/>
    </row>
    <row r="92" spans="5:23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2368</v>
      </c>
      <c r="U92" s="3" t="s">
        <v>118</v>
      </c>
      <c r="V92" s="3">
        <v>2</v>
      </c>
      <c r="W92" s="3"/>
    </row>
    <row r="93" spans="5:23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2242</v>
      </c>
      <c r="U93" s="3" t="s">
        <v>119</v>
      </c>
      <c r="V93" s="3">
        <v>2</v>
      </c>
      <c r="W93" s="3"/>
    </row>
    <row r="94" spans="5:23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93</v>
      </c>
      <c r="T94" s="3">
        <v>3163</v>
      </c>
      <c r="U94" s="3" t="s">
        <v>120</v>
      </c>
      <c r="V94" s="3">
        <v>2</v>
      </c>
      <c r="W94" s="3"/>
    </row>
    <row r="95" spans="5:23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17</v>
      </c>
      <c r="T95" s="3">
        <v>1850</v>
      </c>
      <c r="U95" s="3" t="s">
        <v>121</v>
      </c>
      <c r="V95" s="3">
        <v>2</v>
      </c>
      <c r="W95" s="3"/>
    </row>
    <row r="96" spans="5:23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13</v>
      </c>
      <c r="T96" s="3">
        <v>2115</v>
      </c>
      <c r="U96" s="3" t="s">
        <v>122</v>
      </c>
      <c r="V96" s="3">
        <v>2</v>
      </c>
      <c r="W96" s="3"/>
    </row>
    <row r="97" spans="5:23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2294</v>
      </c>
      <c r="U97" s="3" t="s">
        <v>123</v>
      </c>
      <c r="V97" s="3">
        <v>2</v>
      </c>
      <c r="W97" s="3"/>
    </row>
    <row r="98" spans="5:23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2508</v>
      </c>
      <c r="U98" s="3" t="s">
        <v>124</v>
      </c>
      <c r="V98" s="3">
        <v>2</v>
      </c>
      <c r="W98" s="3"/>
    </row>
    <row r="99" spans="5:23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2901</v>
      </c>
      <c r="U99" s="3" t="s">
        <v>125</v>
      </c>
      <c r="V99" s="3">
        <v>2</v>
      </c>
      <c r="W99" s="3"/>
    </row>
    <row r="100" spans="5:23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2828</v>
      </c>
      <c r="U100" s="3" t="s">
        <v>126</v>
      </c>
      <c r="V100" s="3">
        <v>2</v>
      </c>
      <c r="W100" s="3"/>
    </row>
    <row r="101" spans="5:23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17</v>
      </c>
      <c r="T101" s="3">
        <v>1769</v>
      </c>
      <c r="U101" s="3" t="s">
        <v>127</v>
      </c>
      <c r="V101" s="3">
        <v>2</v>
      </c>
      <c r="W101" s="3"/>
    </row>
    <row r="102" spans="5:23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93</v>
      </c>
      <c r="T102" s="3">
        <v>3057</v>
      </c>
      <c r="U102" s="3" t="s">
        <v>128</v>
      </c>
      <c r="V102" s="3">
        <v>2</v>
      </c>
      <c r="W102" s="3"/>
    </row>
    <row r="103" spans="5:23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3048</v>
      </c>
      <c r="U103" s="3" t="s">
        <v>129</v>
      </c>
      <c r="V103" s="3">
        <v>2</v>
      </c>
      <c r="W103" s="3"/>
    </row>
    <row r="104" spans="5:23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13</v>
      </c>
      <c r="T104" s="3">
        <v>2196</v>
      </c>
      <c r="U104" s="3" t="s">
        <v>130</v>
      </c>
      <c r="V104" s="3">
        <v>2</v>
      </c>
      <c r="W104" s="3"/>
    </row>
    <row r="105" spans="5:23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2464</v>
      </c>
      <c r="U105" s="3" t="s">
        <v>131</v>
      </c>
      <c r="V105" s="3">
        <v>2</v>
      </c>
      <c r="W105" s="3"/>
    </row>
    <row r="106" spans="5:23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2690</v>
      </c>
      <c r="U106" s="3" t="s">
        <v>132</v>
      </c>
      <c r="V106" s="3">
        <v>2</v>
      </c>
      <c r="W106" s="3"/>
    </row>
    <row r="107" spans="5:23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17</v>
      </c>
      <c r="T107" s="3">
        <v>1956</v>
      </c>
      <c r="U107" s="3" t="s">
        <v>133</v>
      </c>
      <c r="V107" s="3">
        <v>2</v>
      </c>
      <c r="W107" s="3"/>
    </row>
    <row r="108" spans="5:23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13</v>
      </c>
      <c r="T108" s="3">
        <v>2187</v>
      </c>
      <c r="U108" s="3" t="s">
        <v>134</v>
      </c>
      <c r="V108" s="3">
        <v>2</v>
      </c>
      <c r="W108" s="3"/>
    </row>
    <row r="109" spans="5:23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2184</v>
      </c>
      <c r="U109" s="3" t="s">
        <v>135</v>
      </c>
      <c r="V109" s="3">
        <v>2</v>
      </c>
      <c r="W109" s="3"/>
    </row>
    <row r="110" spans="5:23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17</v>
      </c>
      <c r="T110" s="3">
        <v>2056</v>
      </c>
      <c r="U110" s="3" t="s">
        <v>136</v>
      </c>
      <c r="V110" s="3">
        <v>2</v>
      </c>
      <c r="W110" s="3"/>
    </row>
    <row r="111" spans="5:23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13</v>
      </c>
      <c r="T111" s="3">
        <v>2721</v>
      </c>
      <c r="U111" s="3" t="s">
        <v>137</v>
      </c>
      <c r="V111" s="3">
        <v>2</v>
      </c>
      <c r="W111" s="3"/>
    </row>
    <row r="112" spans="5:23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2977</v>
      </c>
      <c r="U112" s="3" t="s">
        <v>138</v>
      </c>
      <c r="V112" s="3">
        <v>2</v>
      </c>
      <c r="W112" s="3"/>
    </row>
    <row r="113" spans="5:23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2894</v>
      </c>
      <c r="U113" s="3" t="s">
        <v>139</v>
      </c>
      <c r="V113" s="3">
        <v>2</v>
      </c>
      <c r="W113" s="3"/>
    </row>
    <row r="114" spans="5:23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2675</v>
      </c>
      <c r="U114" s="3" t="s">
        <v>140</v>
      </c>
      <c r="V114" s="3">
        <v>2</v>
      </c>
      <c r="W114" s="3"/>
    </row>
    <row r="115" spans="5:23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2832</v>
      </c>
      <c r="U115" s="3" t="s">
        <v>141</v>
      </c>
      <c r="V115" s="3">
        <v>2</v>
      </c>
      <c r="W115" s="3"/>
    </row>
    <row r="116" spans="5:23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2652</v>
      </c>
      <c r="U116" s="3" t="s">
        <v>142</v>
      </c>
      <c r="V116" s="3">
        <v>2</v>
      </c>
      <c r="W116" s="3"/>
    </row>
    <row r="117" spans="5:23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2741</v>
      </c>
      <c r="U117" s="3" t="s">
        <v>143</v>
      </c>
      <c r="V117" s="3">
        <v>2</v>
      </c>
      <c r="W117" s="3"/>
    </row>
    <row r="118" spans="5:23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17</v>
      </c>
      <c r="T118" s="3">
        <v>2069</v>
      </c>
      <c r="U118" s="3" t="s">
        <v>144</v>
      </c>
      <c r="V118" s="3">
        <v>2</v>
      </c>
      <c r="W118" s="3"/>
    </row>
    <row r="119" spans="5:23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1901</v>
      </c>
      <c r="U119" s="3" t="s">
        <v>145</v>
      </c>
      <c r="V119" s="3">
        <v>2</v>
      </c>
      <c r="W119" s="3"/>
    </row>
    <row r="120" spans="5:23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13</v>
      </c>
      <c r="T120" s="3">
        <v>2311</v>
      </c>
      <c r="U120" s="3" t="s">
        <v>146</v>
      </c>
      <c r="V120" s="3">
        <v>2</v>
      </c>
      <c r="W120" s="3"/>
    </row>
    <row r="121" spans="5:23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2120</v>
      </c>
      <c r="U121" s="3" t="s">
        <v>147</v>
      </c>
      <c r="V121" s="3">
        <v>2</v>
      </c>
      <c r="W121" s="3"/>
    </row>
    <row r="122" spans="5:23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2183</v>
      </c>
      <c r="U122" s="3" t="s">
        <v>148</v>
      </c>
      <c r="V122" s="3">
        <v>2</v>
      </c>
      <c r="W122" s="3"/>
    </row>
    <row r="123" spans="5:23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2734</v>
      </c>
      <c r="U123" s="3" t="s">
        <v>149</v>
      </c>
      <c r="V123" s="3">
        <v>2</v>
      </c>
      <c r="W123" s="3"/>
    </row>
    <row r="124" spans="5:23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2963</v>
      </c>
      <c r="U124" s="3" t="s">
        <v>150</v>
      </c>
      <c r="V124" s="3">
        <v>2</v>
      </c>
      <c r="W124" s="3"/>
    </row>
    <row r="125" spans="5:23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2324</v>
      </c>
      <c r="U125" s="3" t="s">
        <v>151</v>
      </c>
      <c r="V125" s="3">
        <v>2</v>
      </c>
      <c r="W125" s="3"/>
    </row>
    <row r="126" spans="5:23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2384</v>
      </c>
      <c r="U126" s="3" t="s">
        <v>152</v>
      </c>
      <c r="V126" s="3">
        <v>2</v>
      </c>
      <c r="W126" s="3"/>
    </row>
    <row r="127" spans="5:23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2289</v>
      </c>
      <c r="U127" s="3" t="s">
        <v>153</v>
      </c>
      <c r="V127" s="3">
        <v>2</v>
      </c>
      <c r="W127" s="3"/>
    </row>
    <row r="128" spans="5:23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2196</v>
      </c>
      <c r="U128" s="3" t="s">
        <v>154</v>
      </c>
      <c r="V128" s="3">
        <v>2</v>
      </c>
      <c r="W128" s="3"/>
    </row>
    <row r="129" spans="5:23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2202</v>
      </c>
      <c r="U129" s="3" t="s">
        <v>155</v>
      </c>
      <c r="V129" s="3">
        <v>2</v>
      </c>
      <c r="W129" s="3"/>
    </row>
    <row r="130" spans="5:23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2338</v>
      </c>
      <c r="U130" s="3" t="s">
        <v>156</v>
      </c>
      <c r="V130" s="3">
        <v>2</v>
      </c>
      <c r="W130" s="3"/>
    </row>
    <row r="131" spans="5:23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17</v>
      </c>
      <c r="T131" s="3">
        <v>1825</v>
      </c>
      <c r="U131" s="3" t="s">
        <v>157</v>
      </c>
      <c r="V131" s="3">
        <v>2</v>
      </c>
      <c r="W131" s="3"/>
    </row>
    <row r="132" spans="5:23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1742</v>
      </c>
      <c r="U132" s="3" t="s">
        <v>158</v>
      </c>
      <c r="V132" s="3">
        <v>2</v>
      </c>
      <c r="W132" s="3"/>
    </row>
    <row r="133" spans="5:23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1879</v>
      </c>
      <c r="U133" s="3" t="s">
        <v>159</v>
      </c>
      <c r="V133" s="3">
        <v>2</v>
      </c>
      <c r="W133" s="3"/>
    </row>
    <row r="134" spans="5:23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1830</v>
      </c>
      <c r="U134" s="3" t="s">
        <v>160</v>
      </c>
      <c r="V134" s="3">
        <v>2</v>
      </c>
      <c r="W134" s="3"/>
    </row>
    <row r="135" spans="5:23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1954</v>
      </c>
      <c r="U135" s="3" t="s">
        <v>161</v>
      </c>
      <c r="V135" s="3">
        <v>2</v>
      </c>
      <c r="W135" s="3"/>
    </row>
    <row r="136" spans="5:23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13</v>
      </c>
      <c r="T136" s="3">
        <v>2464</v>
      </c>
      <c r="U136" s="3" t="s">
        <v>162</v>
      </c>
      <c r="V136" s="3">
        <v>2</v>
      </c>
      <c r="W136" s="3"/>
    </row>
    <row r="137" spans="5:23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2761</v>
      </c>
      <c r="U137" s="3" t="s">
        <v>163</v>
      </c>
      <c r="V137" s="3">
        <v>2</v>
      </c>
      <c r="W137" s="3"/>
    </row>
    <row r="138" spans="5:23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2306</v>
      </c>
      <c r="U138" s="3" t="s">
        <v>164</v>
      </c>
      <c r="V138" s="3">
        <v>2</v>
      </c>
      <c r="W138" s="3"/>
    </row>
    <row r="139" spans="5:23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2715</v>
      </c>
      <c r="U139" s="3" t="s">
        <v>165</v>
      </c>
      <c r="V139" s="3">
        <v>2</v>
      </c>
      <c r="W139" s="3"/>
    </row>
    <row r="140" spans="5:23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166</v>
      </c>
      <c r="S140" s="3" t="s">
        <v>13</v>
      </c>
      <c r="T140" s="3">
        <v>2535</v>
      </c>
      <c r="U140" s="3" t="s">
        <v>167</v>
      </c>
      <c r="V140" s="3">
        <v>3</v>
      </c>
      <c r="W140" s="3"/>
    </row>
    <row r="141" spans="5:23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17</v>
      </c>
      <c r="T141" s="3">
        <v>1898</v>
      </c>
      <c r="U141" s="3" t="s">
        <v>168</v>
      </c>
      <c r="V141" s="3">
        <v>3</v>
      </c>
      <c r="W141" s="3"/>
    </row>
    <row r="142" spans="5:23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1922</v>
      </c>
      <c r="U142" s="3" t="s">
        <v>169</v>
      </c>
      <c r="V142" s="3">
        <v>3</v>
      </c>
      <c r="W142" s="3"/>
    </row>
    <row r="143" spans="5:23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13</v>
      </c>
      <c r="T143" s="3">
        <v>2134</v>
      </c>
      <c r="U143" s="3" t="s">
        <v>170</v>
      </c>
      <c r="V143" s="3">
        <v>3</v>
      </c>
      <c r="W143" s="3"/>
    </row>
    <row r="144" spans="5:23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17</v>
      </c>
      <c r="T144" s="3">
        <v>1642</v>
      </c>
      <c r="U144" s="3" t="s">
        <v>171</v>
      </c>
      <c r="V144" s="3">
        <v>3</v>
      </c>
      <c r="W144" s="3"/>
    </row>
    <row r="145" spans="5:23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13</v>
      </c>
      <c r="T145" s="3">
        <v>2408</v>
      </c>
      <c r="U145" s="3" t="s">
        <v>172</v>
      </c>
      <c r="V145" s="3">
        <v>3</v>
      </c>
      <c r="W145" s="3"/>
    </row>
    <row r="146" spans="5:23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173</v>
      </c>
      <c r="T146" s="3">
        <v>1243</v>
      </c>
      <c r="U146" s="3" t="s">
        <v>174</v>
      </c>
      <c r="V146" s="3">
        <v>3</v>
      </c>
      <c r="W146" s="3"/>
    </row>
    <row r="147" spans="5:23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13</v>
      </c>
      <c r="T147" s="3">
        <v>2783</v>
      </c>
      <c r="U147" s="3" t="s">
        <v>175</v>
      </c>
      <c r="V147" s="3">
        <v>3</v>
      </c>
      <c r="W147" s="3"/>
    </row>
    <row r="148" spans="5:23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173</v>
      </c>
      <c r="T148" s="3">
        <v>1295</v>
      </c>
      <c r="U148" s="3" t="s">
        <v>176</v>
      </c>
      <c r="V148" s="3">
        <v>3</v>
      </c>
      <c r="W148" s="3"/>
    </row>
    <row r="149" spans="5:23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</v>
      </c>
      <c r="T149" s="3">
        <v>1942</v>
      </c>
      <c r="U149" s="3" t="s">
        <v>177</v>
      </c>
      <c r="V149" s="3">
        <v>3</v>
      </c>
      <c r="W149" s="3"/>
    </row>
    <row r="150" spans="5:23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13</v>
      </c>
      <c r="T150" s="3">
        <v>2199</v>
      </c>
      <c r="U150" s="3" t="s">
        <v>178</v>
      </c>
      <c r="V150" s="3">
        <v>3</v>
      </c>
      <c r="W150" s="3"/>
    </row>
    <row r="151" spans="5:23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17</v>
      </c>
      <c r="T151" s="3">
        <v>1912</v>
      </c>
      <c r="U151" s="3" t="s">
        <v>179</v>
      </c>
      <c r="V151" s="3">
        <v>3</v>
      </c>
      <c r="W151" s="3"/>
    </row>
    <row r="152" spans="5:23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13</v>
      </c>
      <c r="T152" s="3">
        <v>2758</v>
      </c>
      <c r="U152" s="3" t="s">
        <v>180</v>
      </c>
      <c r="V152" s="3">
        <v>3</v>
      </c>
      <c r="W152" s="3"/>
    </row>
    <row r="153" spans="5:23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17</v>
      </c>
      <c r="T153" s="3">
        <v>1620</v>
      </c>
      <c r="U153" s="3" t="s">
        <v>181</v>
      </c>
      <c r="V153" s="3">
        <v>3</v>
      </c>
      <c r="W153" s="3"/>
    </row>
    <row r="154" spans="5:23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1786</v>
      </c>
      <c r="U154" s="3" t="s">
        <v>182</v>
      </c>
      <c r="V154" s="3">
        <v>3</v>
      </c>
      <c r="W154" s="3"/>
    </row>
    <row r="155" spans="5:23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13</v>
      </c>
      <c r="T155" s="3">
        <v>2921</v>
      </c>
      <c r="U155" s="3" t="s">
        <v>183</v>
      </c>
      <c r="V155" s="3">
        <v>3</v>
      </c>
      <c r="W155" s="3"/>
    </row>
    <row r="156" spans="5:23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17</v>
      </c>
      <c r="T156" s="3">
        <v>1769</v>
      </c>
      <c r="U156" s="3" t="s">
        <v>184</v>
      </c>
      <c r="V156" s="3">
        <v>3</v>
      </c>
      <c r="W156" s="3"/>
    </row>
    <row r="157" spans="5:23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1952</v>
      </c>
      <c r="U157" s="3" t="s">
        <v>185</v>
      </c>
      <c r="V157" s="3">
        <v>3</v>
      </c>
      <c r="W157" s="3"/>
    </row>
    <row r="158" spans="5:23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13</v>
      </c>
      <c r="T158" s="3">
        <v>2328</v>
      </c>
      <c r="U158" s="3" t="s">
        <v>186</v>
      </c>
      <c r="V158" s="3">
        <v>3</v>
      </c>
      <c r="W158" s="3"/>
    </row>
    <row r="159" spans="5:23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17</v>
      </c>
      <c r="T159" s="3">
        <v>1747</v>
      </c>
      <c r="U159" s="3" t="s">
        <v>187</v>
      </c>
      <c r="V159" s="3">
        <v>3</v>
      </c>
      <c r="W159" s="3"/>
    </row>
    <row r="160" spans="5:23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13</v>
      </c>
      <c r="T160" s="3">
        <v>2927</v>
      </c>
      <c r="U160" s="3" t="s">
        <v>188</v>
      </c>
      <c r="V160" s="3">
        <v>3</v>
      </c>
      <c r="W160" s="3"/>
    </row>
    <row r="161" spans="5:23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17</v>
      </c>
      <c r="T161" s="3">
        <v>2063</v>
      </c>
      <c r="U161" s="3" t="s">
        <v>189</v>
      </c>
      <c r="V161" s="3">
        <v>3</v>
      </c>
      <c r="W161" s="3"/>
    </row>
    <row r="162" spans="5:23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13</v>
      </c>
      <c r="T162" s="3">
        <v>2189</v>
      </c>
      <c r="U162" s="3" t="s">
        <v>190</v>
      </c>
      <c r="V162" s="3">
        <v>3</v>
      </c>
      <c r="W162" s="3"/>
    </row>
    <row r="163" spans="5:23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17</v>
      </c>
      <c r="T163" s="3">
        <v>1966</v>
      </c>
      <c r="U163" s="3" t="s">
        <v>191</v>
      </c>
      <c r="V163" s="3">
        <v>3</v>
      </c>
      <c r="W163" s="3"/>
    </row>
    <row r="164" spans="5:23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13</v>
      </c>
      <c r="T164" s="3">
        <v>2104</v>
      </c>
      <c r="U164" s="3" t="s">
        <v>192</v>
      </c>
      <c r="V164" s="3">
        <v>3</v>
      </c>
      <c r="W164" s="3"/>
    </row>
    <row r="165" spans="5:23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2652</v>
      </c>
      <c r="U165" s="3" t="s">
        <v>193</v>
      </c>
      <c r="V165" s="3">
        <v>3</v>
      </c>
      <c r="W165" s="3"/>
    </row>
    <row r="166" spans="5:23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17</v>
      </c>
      <c r="T166" s="3">
        <v>1733</v>
      </c>
      <c r="U166" s="3" t="s">
        <v>194</v>
      </c>
      <c r="V166" s="3">
        <v>3</v>
      </c>
      <c r="W166" s="3"/>
    </row>
    <row r="167" spans="5:23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1926</v>
      </c>
      <c r="U167" s="3" t="s">
        <v>195</v>
      </c>
      <c r="V167" s="3">
        <v>3</v>
      </c>
      <c r="W167" s="3"/>
    </row>
    <row r="168" spans="5:23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13</v>
      </c>
      <c r="T168" s="3">
        <v>2224</v>
      </c>
      <c r="U168" s="3" t="s">
        <v>196</v>
      </c>
      <c r="V168" s="3">
        <v>3</v>
      </c>
      <c r="W168" s="3"/>
    </row>
    <row r="169" spans="5:23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93</v>
      </c>
      <c r="T169" s="3">
        <v>3134</v>
      </c>
      <c r="U169" s="3" t="s">
        <v>197</v>
      </c>
      <c r="V169" s="3">
        <v>3</v>
      </c>
      <c r="W169" s="3"/>
    </row>
    <row r="170" spans="5:23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17</v>
      </c>
      <c r="T170" s="3">
        <v>1450</v>
      </c>
      <c r="U170" s="3" t="s">
        <v>198</v>
      </c>
      <c r="V170" s="3">
        <v>3</v>
      </c>
      <c r="W170" s="3"/>
    </row>
    <row r="171" spans="5:23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1582</v>
      </c>
      <c r="U171" s="3" t="s">
        <v>199</v>
      </c>
      <c r="V171" s="3">
        <v>3</v>
      </c>
      <c r="W171" s="3"/>
    </row>
    <row r="172" spans="5:23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13</v>
      </c>
      <c r="T172" s="3">
        <v>2427</v>
      </c>
      <c r="U172" s="3" t="s">
        <v>200</v>
      </c>
      <c r="V172" s="3">
        <v>3</v>
      </c>
      <c r="W172" s="3"/>
    </row>
    <row r="173" spans="5:23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2129</v>
      </c>
      <c r="U173" s="3" t="s">
        <v>201</v>
      </c>
      <c r="V173" s="3">
        <v>3</v>
      </c>
      <c r="W173" s="3"/>
    </row>
    <row r="174" spans="5:23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173</v>
      </c>
      <c r="T174" s="3">
        <v>1085</v>
      </c>
      <c r="U174" s="3" t="s">
        <v>202</v>
      </c>
      <c r="V174" s="3">
        <v>3</v>
      </c>
      <c r="W174" s="3"/>
    </row>
    <row r="175" spans="5:23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</v>
      </c>
      <c r="T175" s="3">
        <v>1811</v>
      </c>
      <c r="U175" s="3" t="s">
        <v>203</v>
      </c>
      <c r="V175" s="3">
        <v>3</v>
      </c>
      <c r="W175" s="3"/>
    </row>
    <row r="176" spans="5:23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1571</v>
      </c>
      <c r="U176" s="3" t="s">
        <v>204</v>
      </c>
      <c r="V176" s="3">
        <v>3</v>
      </c>
      <c r="W176" s="3"/>
    </row>
    <row r="177" spans="5:23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1832</v>
      </c>
      <c r="U177" s="3" t="s">
        <v>205</v>
      </c>
      <c r="V177" s="3">
        <v>3</v>
      </c>
      <c r="W177" s="3"/>
    </row>
    <row r="178" spans="5:23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1637</v>
      </c>
      <c r="U178" s="3" t="s">
        <v>206</v>
      </c>
      <c r="V178" s="3">
        <v>3</v>
      </c>
      <c r="W178" s="3"/>
    </row>
    <row r="179" spans="5:23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1814</v>
      </c>
      <c r="U179" s="3" t="s">
        <v>207</v>
      </c>
      <c r="V179" s="3">
        <v>3</v>
      </c>
      <c r="W179" s="3"/>
    </row>
    <row r="180" spans="5:23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173</v>
      </c>
      <c r="T180" s="3">
        <v>1240</v>
      </c>
      <c r="U180" s="3" t="s">
        <v>208</v>
      </c>
      <c r="V180" s="3">
        <v>3</v>
      </c>
      <c r="W180" s="3"/>
    </row>
    <row r="181" spans="5:23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</v>
      </c>
      <c r="T181" s="3">
        <v>1693</v>
      </c>
      <c r="U181" s="3" t="s">
        <v>209</v>
      </c>
      <c r="V181" s="3">
        <v>3</v>
      </c>
      <c r="W181" s="3"/>
    </row>
    <row r="182" spans="5:23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1818</v>
      </c>
      <c r="U182" s="3" t="s">
        <v>210</v>
      </c>
      <c r="V182" s="3">
        <v>3</v>
      </c>
      <c r="W182" s="3"/>
    </row>
    <row r="183" spans="5:23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1659</v>
      </c>
      <c r="U183" s="3" t="s">
        <v>211</v>
      </c>
      <c r="V183" s="3">
        <v>3</v>
      </c>
      <c r="W183" s="3"/>
    </row>
    <row r="184" spans="5:23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1935</v>
      </c>
      <c r="U184" s="3" t="s">
        <v>212</v>
      </c>
      <c r="V184" s="3">
        <v>3</v>
      </c>
      <c r="W184" s="3"/>
    </row>
    <row r="185" spans="5:23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1886</v>
      </c>
      <c r="U185" s="3" t="s">
        <v>213</v>
      </c>
      <c r="V185" s="3">
        <v>3</v>
      </c>
      <c r="W185" s="3"/>
    </row>
    <row r="186" spans="5:23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1982</v>
      </c>
      <c r="U186" s="3" t="s">
        <v>214</v>
      </c>
      <c r="V186" s="3">
        <v>3</v>
      </c>
      <c r="W186" s="3"/>
    </row>
    <row r="187" spans="5:23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13</v>
      </c>
      <c r="T187" s="3">
        <v>2229</v>
      </c>
      <c r="U187" s="3" t="s">
        <v>215</v>
      </c>
      <c r="V187" s="3">
        <v>3</v>
      </c>
      <c r="W187" s="3"/>
    </row>
    <row r="188" spans="5:23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2547</v>
      </c>
      <c r="U188" s="3" t="s">
        <v>216</v>
      </c>
      <c r="V188" s="3">
        <v>3</v>
      </c>
      <c r="W188" s="3"/>
    </row>
    <row r="189" spans="5:23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17</v>
      </c>
      <c r="T189" s="3">
        <v>1801</v>
      </c>
      <c r="U189" s="3" t="s">
        <v>217</v>
      </c>
      <c r="V189" s="3">
        <v>3</v>
      </c>
      <c r="W189" s="3"/>
    </row>
    <row r="190" spans="5:23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1561</v>
      </c>
      <c r="U190" s="3" t="s">
        <v>218</v>
      </c>
      <c r="V190" s="3">
        <v>3</v>
      </c>
      <c r="W190" s="3"/>
    </row>
    <row r="191" spans="5:23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13</v>
      </c>
      <c r="T191" s="3">
        <v>2788</v>
      </c>
      <c r="U191" s="3" t="s">
        <v>219</v>
      </c>
      <c r="V191" s="3">
        <v>3</v>
      </c>
      <c r="W191" s="3"/>
    </row>
    <row r="192" spans="5:23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17</v>
      </c>
      <c r="T192" s="3">
        <v>1791</v>
      </c>
      <c r="U192" s="3" t="s">
        <v>220</v>
      </c>
      <c r="V192" s="3">
        <v>3</v>
      </c>
      <c r="W192" s="3"/>
    </row>
    <row r="193" spans="5:23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173</v>
      </c>
      <c r="T193" s="3">
        <v>1295</v>
      </c>
      <c r="U193" s="3" t="s">
        <v>221</v>
      </c>
      <c r="V193" s="3">
        <v>3</v>
      </c>
      <c r="W193" s="3"/>
    </row>
    <row r="194" spans="5:23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</v>
      </c>
      <c r="T194" s="3">
        <v>1532</v>
      </c>
      <c r="U194" s="3" t="s">
        <v>222</v>
      </c>
      <c r="V194" s="3">
        <v>3</v>
      </c>
      <c r="W194" s="3"/>
    </row>
    <row r="195" spans="5:23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1575</v>
      </c>
      <c r="U195" s="3" t="s">
        <v>223</v>
      </c>
      <c r="V195" s="3">
        <v>3</v>
      </c>
      <c r="W195" s="3"/>
    </row>
    <row r="196" spans="5:23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13</v>
      </c>
      <c r="T196" s="3">
        <v>2260</v>
      </c>
      <c r="U196" s="3" t="s">
        <v>224</v>
      </c>
      <c r="V196" s="3">
        <v>3</v>
      </c>
      <c r="W196" s="3"/>
    </row>
    <row r="197" spans="5:23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17</v>
      </c>
      <c r="T197" s="3">
        <v>1769</v>
      </c>
      <c r="U197" s="3" t="s">
        <v>225</v>
      </c>
      <c r="V197" s="3">
        <v>3</v>
      </c>
      <c r="W197" s="3"/>
    </row>
    <row r="198" spans="5:23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2075</v>
      </c>
      <c r="U198" s="3" t="s">
        <v>226</v>
      </c>
      <c r="V198" s="3">
        <v>3</v>
      </c>
      <c r="W198" s="3"/>
    </row>
    <row r="199" spans="5:23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1936</v>
      </c>
      <c r="U199" s="3" t="s">
        <v>227</v>
      </c>
      <c r="V199" s="3">
        <v>3</v>
      </c>
      <c r="W199" s="3"/>
    </row>
    <row r="200" spans="5:23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2013</v>
      </c>
      <c r="U200" s="3" t="s">
        <v>228</v>
      </c>
      <c r="V200" s="3">
        <v>3</v>
      </c>
      <c r="W200" s="3"/>
    </row>
    <row r="201" spans="5:23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1865</v>
      </c>
      <c r="U201" s="3" t="s">
        <v>229</v>
      </c>
      <c r="V201" s="3">
        <v>3</v>
      </c>
      <c r="W201" s="3"/>
    </row>
    <row r="202" spans="5:23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1919</v>
      </c>
      <c r="U202" s="3" t="s">
        <v>230</v>
      </c>
      <c r="V202" s="3">
        <v>3</v>
      </c>
      <c r="W202" s="3"/>
    </row>
    <row r="203" spans="5:23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1649</v>
      </c>
      <c r="U203" s="3" t="s">
        <v>231</v>
      </c>
      <c r="V203" s="3">
        <v>3</v>
      </c>
      <c r="W203" s="3"/>
    </row>
    <row r="204" spans="5:23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1641</v>
      </c>
      <c r="U204" s="3" t="s">
        <v>232</v>
      </c>
      <c r="V204" s="3">
        <v>3</v>
      </c>
      <c r="W204" s="3"/>
    </row>
    <row r="205" spans="5:23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2009</v>
      </c>
      <c r="U205" s="3" t="s">
        <v>233</v>
      </c>
      <c r="V205" s="3">
        <v>3</v>
      </c>
      <c r="W205" s="3"/>
    </row>
    <row r="206" spans="5:23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13</v>
      </c>
      <c r="T206" s="3">
        <v>2222</v>
      </c>
      <c r="U206" s="3" t="s">
        <v>234</v>
      </c>
      <c r="V206" s="3">
        <v>3</v>
      </c>
      <c r="W206" s="3"/>
    </row>
    <row r="207" spans="5:23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2805</v>
      </c>
      <c r="U207" s="3" t="s">
        <v>235</v>
      </c>
      <c r="V207" s="3">
        <v>3</v>
      </c>
      <c r="W207" s="3"/>
    </row>
    <row r="208" spans="5:23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17</v>
      </c>
      <c r="T208" s="3">
        <v>1754</v>
      </c>
      <c r="U208" s="3" t="s">
        <v>236</v>
      </c>
      <c r="V208" s="3">
        <v>3</v>
      </c>
      <c r="W208" s="3"/>
    </row>
    <row r="209" spans="5:23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1789</v>
      </c>
      <c r="U209" s="3" t="s">
        <v>237</v>
      </c>
      <c r="V209" s="3">
        <v>3</v>
      </c>
      <c r="W209" s="3"/>
    </row>
    <row r="210" spans="5:23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1669</v>
      </c>
      <c r="U210" s="3" t="s">
        <v>238</v>
      </c>
      <c r="V210" s="3">
        <v>3</v>
      </c>
      <c r="W210" s="3"/>
    </row>
    <row r="211" spans="5:23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13</v>
      </c>
      <c r="T211" s="3">
        <v>2224</v>
      </c>
      <c r="U211" s="3" t="s">
        <v>239</v>
      </c>
      <c r="V211" s="3">
        <v>3</v>
      </c>
      <c r="W211" s="3"/>
    </row>
    <row r="212" spans="5:23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17</v>
      </c>
      <c r="T212" s="3">
        <v>1903</v>
      </c>
      <c r="U212" s="3" t="s">
        <v>240</v>
      </c>
      <c r="V212" s="3">
        <v>3</v>
      </c>
      <c r="W212" s="3"/>
    </row>
    <row r="213" spans="5:23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1831</v>
      </c>
      <c r="U213" s="3" t="s">
        <v>241</v>
      </c>
      <c r="V213" s="3">
        <v>3</v>
      </c>
      <c r="W213" s="3"/>
    </row>
    <row r="214" spans="5:23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1823</v>
      </c>
      <c r="U214" s="3" t="s">
        <v>242</v>
      </c>
      <c r="V214" s="3">
        <v>3</v>
      </c>
      <c r="W214" s="3"/>
    </row>
    <row r="215" spans="5:23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13</v>
      </c>
      <c r="T215" s="3">
        <v>2161</v>
      </c>
      <c r="U215" s="3" t="s">
        <v>243</v>
      </c>
      <c r="V215" s="3">
        <v>3</v>
      </c>
      <c r="W215" s="3"/>
    </row>
    <row r="216" spans="5:23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17</v>
      </c>
      <c r="T216" s="3">
        <v>2018</v>
      </c>
      <c r="U216" s="3" t="s">
        <v>244</v>
      </c>
      <c r="V216" s="3">
        <v>3</v>
      </c>
      <c r="W216" s="3"/>
    </row>
    <row r="217" spans="5:23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173</v>
      </c>
      <c r="T217" s="3">
        <v>1255</v>
      </c>
      <c r="U217" s="3" t="s">
        <v>4</v>
      </c>
      <c r="V217" s="3">
        <v>3</v>
      </c>
      <c r="W217" s="3"/>
    </row>
    <row r="218" spans="5:23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13</v>
      </c>
      <c r="T218" s="3">
        <v>2344</v>
      </c>
      <c r="U218" s="3" t="s">
        <v>245</v>
      </c>
      <c r="V218" s="3">
        <v>3</v>
      </c>
      <c r="W218" s="3"/>
    </row>
    <row r="219" spans="5:23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2141</v>
      </c>
      <c r="U219" s="3" t="s">
        <v>246</v>
      </c>
      <c r="V219" s="3">
        <v>3</v>
      </c>
      <c r="W219" s="3"/>
    </row>
    <row r="220" spans="5:23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17</v>
      </c>
      <c r="T220" s="3">
        <v>2012</v>
      </c>
      <c r="U220" s="3" t="s">
        <v>247</v>
      </c>
      <c r="V220" s="3">
        <v>3</v>
      </c>
      <c r="W220" s="3"/>
    </row>
    <row r="221" spans="5:23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13</v>
      </c>
      <c r="T221" s="3">
        <v>2440</v>
      </c>
      <c r="U221" s="3" t="s">
        <v>248</v>
      </c>
      <c r="V221" s="3">
        <v>3</v>
      </c>
      <c r="W221" s="3"/>
    </row>
    <row r="222" spans="5:23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2280</v>
      </c>
      <c r="U222" s="3" t="s">
        <v>249</v>
      </c>
      <c r="V222" s="3">
        <v>3</v>
      </c>
      <c r="W222" s="3"/>
    </row>
    <row r="223" spans="5:23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2121</v>
      </c>
      <c r="U223" s="3" t="s">
        <v>250</v>
      </c>
      <c r="V223" s="3">
        <v>3</v>
      </c>
      <c r="W223" s="3"/>
    </row>
    <row r="224" spans="5:23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17</v>
      </c>
      <c r="T224" s="3">
        <v>1536</v>
      </c>
      <c r="U224" s="3" t="s">
        <v>251</v>
      </c>
      <c r="V224" s="3">
        <v>3</v>
      </c>
      <c r="W224" s="3"/>
    </row>
    <row r="225" spans="5:23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1828</v>
      </c>
      <c r="U225" s="3" t="s">
        <v>252</v>
      </c>
      <c r="V225" s="3">
        <v>3</v>
      </c>
      <c r="W225" s="3"/>
    </row>
    <row r="226" spans="5:23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1599</v>
      </c>
      <c r="U226" s="3" t="s">
        <v>253</v>
      </c>
      <c r="V226" s="3">
        <v>3</v>
      </c>
      <c r="W226" s="3"/>
    </row>
    <row r="227" spans="5:23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1908</v>
      </c>
      <c r="U227" s="3" t="s">
        <v>254</v>
      </c>
      <c r="V227" s="3">
        <v>3</v>
      </c>
      <c r="W227" s="3"/>
    </row>
    <row r="228" spans="5:23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13</v>
      </c>
      <c r="T228" s="3">
        <v>2761</v>
      </c>
      <c r="U228" s="3" t="s">
        <v>255</v>
      </c>
      <c r="V228" s="3">
        <v>3</v>
      </c>
      <c r="W228" s="3"/>
    </row>
    <row r="229" spans="5:23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2640</v>
      </c>
      <c r="U229" s="3" t="s">
        <v>256</v>
      </c>
      <c r="V229" s="3">
        <v>3</v>
      </c>
      <c r="W229" s="3"/>
    </row>
    <row r="230" spans="5:23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2958</v>
      </c>
      <c r="U230" s="3" t="s">
        <v>257</v>
      </c>
      <c r="V230" s="3">
        <v>3</v>
      </c>
      <c r="W230" s="3"/>
    </row>
    <row r="231" spans="5:23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2399</v>
      </c>
      <c r="U231" s="3" t="s">
        <v>258</v>
      </c>
      <c r="V231" s="3">
        <v>3</v>
      </c>
      <c r="W231" s="3"/>
    </row>
    <row r="232" spans="5:23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2548</v>
      </c>
      <c r="U232" s="3" t="s">
        <v>259</v>
      </c>
      <c r="V232" s="3">
        <v>3</v>
      </c>
      <c r="W232" s="3"/>
    </row>
    <row r="233" spans="5:23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2325</v>
      </c>
      <c r="U233" s="3" t="s">
        <v>260</v>
      </c>
      <c r="V233" s="3">
        <v>3</v>
      </c>
      <c r="W233" s="3"/>
    </row>
    <row r="234" spans="5:23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2203</v>
      </c>
      <c r="U234" s="3" t="s">
        <v>261</v>
      </c>
      <c r="V234" s="3">
        <v>3</v>
      </c>
      <c r="W234" s="3"/>
    </row>
    <row r="235" spans="5:23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2430</v>
      </c>
      <c r="U235" s="3" t="s">
        <v>262</v>
      </c>
      <c r="V235" s="3">
        <v>3</v>
      </c>
      <c r="W235" s="3"/>
    </row>
    <row r="236" spans="5:23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17</v>
      </c>
      <c r="T236" s="3">
        <v>1415</v>
      </c>
      <c r="U236" s="3" t="s">
        <v>263</v>
      </c>
      <c r="V236" s="3">
        <v>3</v>
      </c>
      <c r="W236" s="3"/>
    </row>
    <row r="237" spans="5:23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13</v>
      </c>
      <c r="T237" s="3">
        <v>2287</v>
      </c>
      <c r="U237" s="3" t="s">
        <v>264</v>
      </c>
      <c r="V237" s="3">
        <v>3</v>
      </c>
      <c r="W237" s="3"/>
    </row>
    <row r="238" spans="5:23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17</v>
      </c>
      <c r="T238" s="3">
        <v>1751</v>
      </c>
      <c r="U238" s="3" t="s">
        <v>265</v>
      </c>
      <c r="V238" s="3">
        <v>3</v>
      </c>
      <c r="W238" s="3"/>
    </row>
    <row r="239" spans="5:23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13</v>
      </c>
      <c r="T239" s="3">
        <v>2114</v>
      </c>
      <c r="U239" s="3" t="s">
        <v>266</v>
      </c>
      <c r="V239" s="3">
        <v>3</v>
      </c>
      <c r="W239" s="3"/>
    </row>
    <row r="240" spans="5:23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17</v>
      </c>
      <c r="T240" s="3">
        <v>1908</v>
      </c>
      <c r="U240" s="3" t="s">
        <v>267</v>
      </c>
      <c r="V240" s="3">
        <v>3</v>
      </c>
      <c r="W240" s="3"/>
    </row>
    <row r="241" spans="5:23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2091</v>
      </c>
      <c r="U241" s="3" t="s">
        <v>268</v>
      </c>
      <c r="V241" s="3">
        <v>3</v>
      </c>
      <c r="W241" s="3"/>
    </row>
    <row r="242" spans="5:23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13</v>
      </c>
      <c r="T242" s="3">
        <v>2484</v>
      </c>
      <c r="U242" s="3" t="s">
        <v>269</v>
      </c>
      <c r="V242" s="3">
        <v>3</v>
      </c>
      <c r="W242" s="3"/>
    </row>
    <row r="243" spans="5:23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2488</v>
      </c>
      <c r="U243" s="3" t="s">
        <v>270</v>
      </c>
      <c r="V243" s="3">
        <v>3</v>
      </c>
      <c r="W243" s="3"/>
    </row>
    <row r="244" spans="5:23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17</v>
      </c>
      <c r="T244" s="3">
        <v>1928</v>
      </c>
      <c r="U244" s="3" t="s">
        <v>271</v>
      </c>
      <c r="V244" s="3">
        <v>3</v>
      </c>
      <c r="W244" s="3"/>
    </row>
    <row r="245" spans="5:23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13</v>
      </c>
      <c r="T245" s="3">
        <v>2209</v>
      </c>
      <c r="U245" s="3" t="s">
        <v>272</v>
      </c>
      <c r="V245" s="3">
        <v>3</v>
      </c>
      <c r="W245" s="3"/>
    </row>
    <row r="246" spans="5:23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173</v>
      </c>
      <c r="T246" s="3">
        <v>1264</v>
      </c>
      <c r="U246" s="3" t="s">
        <v>273</v>
      </c>
      <c r="V246" s="3">
        <v>3</v>
      </c>
      <c r="W246" s="3"/>
    </row>
    <row r="247" spans="5:23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13</v>
      </c>
      <c r="T247" s="3">
        <v>2787</v>
      </c>
      <c r="U247" s="3" t="s">
        <v>274</v>
      </c>
      <c r="V247" s="3">
        <v>3</v>
      </c>
      <c r="W247" s="3"/>
    </row>
    <row r="248" spans="5:23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2331</v>
      </c>
      <c r="U248" s="3" t="s">
        <v>275</v>
      </c>
      <c r="V248" s="3">
        <v>3</v>
      </c>
      <c r="W248" s="3"/>
    </row>
    <row r="249" spans="5:23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17</v>
      </c>
      <c r="T249" s="3">
        <v>2034</v>
      </c>
      <c r="U249" s="3" t="s">
        <v>276</v>
      </c>
      <c r="V249" s="3">
        <v>3</v>
      </c>
      <c r="W249" s="3"/>
    </row>
    <row r="250" spans="5:23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1580</v>
      </c>
      <c r="U250" s="3" t="s">
        <v>277</v>
      </c>
      <c r="V250" s="3">
        <v>3</v>
      </c>
      <c r="W250" s="3"/>
    </row>
    <row r="251" spans="5:23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2070</v>
      </c>
      <c r="U251" s="3" t="s">
        <v>278</v>
      </c>
      <c r="V251" s="3">
        <v>3</v>
      </c>
      <c r="W251" s="3"/>
    </row>
    <row r="252" spans="5:23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1773</v>
      </c>
      <c r="U252" s="3" t="s">
        <v>279</v>
      </c>
      <c r="V252" s="3">
        <v>3</v>
      </c>
      <c r="W252" s="3"/>
    </row>
    <row r="253" spans="5:23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9" t="s">
        <v>280</v>
      </c>
      <c r="U253" s="3" t="s">
        <v>281</v>
      </c>
      <c r="V253" s="3">
        <v>3</v>
      </c>
      <c r="W253" s="3"/>
    </row>
    <row r="254" spans="5:23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13</v>
      </c>
      <c r="T254" s="3">
        <v>2705</v>
      </c>
      <c r="U254" s="3" t="s">
        <v>282</v>
      </c>
      <c r="V254" s="3">
        <v>3</v>
      </c>
      <c r="W254" s="3"/>
    </row>
    <row r="255" spans="5:23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2920</v>
      </c>
      <c r="U255" s="3" t="s">
        <v>283</v>
      </c>
      <c r="V255" s="3">
        <v>3</v>
      </c>
      <c r="W255" s="3"/>
    </row>
    <row r="256" spans="5:23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17</v>
      </c>
      <c r="T256" s="3">
        <v>1715</v>
      </c>
      <c r="U256" s="3" t="s">
        <v>284</v>
      </c>
      <c r="V256" s="3">
        <v>3</v>
      </c>
      <c r="W256" s="3"/>
    </row>
    <row r="257" spans="5:23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1544</v>
      </c>
      <c r="U257" s="3" t="s">
        <v>285</v>
      </c>
      <c r="V257" s="3">
        <v>3</v>
      </c>
      <c r="W257" s="3"/>
    </row>
    <row r="258" spans="5:23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1891</v>
      </c>
      <c r="U258" s="3" t="s">
        <v>286</v>
      </c>
      <c r="V258" s="3">
        <v>3</v>
      </c>
      <c r="W258" s="3"/>
    </row>
    <row r="259" spans="5:23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13</v>
      </c>
      <c r="T259" s="3">
        <v>2855</v>
      </c>
      <c r="U259" s="3" t="s">
        <v>287</v>
      </c>
      <c r="V259" s="3">
        <v>3</v>
      </c>
      <c r="W259" s="3"/>
    </row>
    <row r="260" spans="5:23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17</v>
      </c>
      <c r="T260" s="3">
        <v>1893</v>
      </c>
      <c r="U260" s="3" t="s">
        <v>288</v>
      </c>
      <c r="V260" s="3">
        <v>3</v>
      </c>
      <c r="W260" s="3"/>
    </row>
    <row r="261" spans="5:23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289</v>
      </c>
      <c r="S261" s="3" t="s">
        <v>173</v>
      </c>
      <c r="T261" s="3">
        <v>1374</v>
      </c>
      <c r="U261" s="3" t="s">
        <v>290</v>
      </c>
      <c r="V261" s="3">
        <v>4</v>
      </c>
      <c r="W261" s="3"/>
    </row>
    <row r="262" spans="5:23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13</v>
      </c>
      <c r="T262" s="3">
        <v>2108</v>
      </c>
      <c r="U262" s="3" t="s">
        <v>291</v>
      </c>
      <c r="V262" s="3">
        <v>4</v>
      </c>
      <c r="W262" s="3"/>
    </row>
    <row r="263" spans="5:23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2265</v>
      </c>
      <c r="U263" s="3" t="s">
        <v>292</v>
      </c>
      <c r="V263" s="3">
        <v>4</v>
      </c>
      <c r="W263" s="3"/>
    </row>
    <row r="264" spans="5:23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173</v>
      </c>
      <c r="T264" s="3">
        <v>1313</v>
      </c>
      <c r="U264" s="3" t="s">
        <v>293</v>
      </c>
      <c r="V264" s="3">
        <v>4</v>
      </c>
      <c r="W264" s="3"/>
    </row>
    <row r="265" spans="5:23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1216</v>
      </c>
      <c r="U265" s="3" t="s">
        <v>294</v>
      </c>
      <c r="V265" s="3">
        <v>4</v>
      </c>
      <c r="W265" s="3"/>
    </row>
    <row r="266" spans="5:23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</v>
      </c>
      <c r="T266" s="3">
        <v>1781</v>
      </c>
      <c r="U266" s="3" t="s">
        <v>295</v>
      </c>
      <c r="V266" s="3">
        <v>4</v>
      </c>
      <c r="W266" s="3"/>
    </row>
    <row r="267" spans="5:23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173</v>
      </c>
      <c r="T267" s="3">
        <v>1089</v>
      </c>
      <c r="U267" s="3" t="s">
        <v>296</v>
      </c>
      <c r="V267" s="3">
        <v>4</v>
      </c>
      <c r="W267" s="3"/>
    </row>
    <row r="268" spans="5:23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967</v>
      </c>
      <c r="U268" s="3" t="s">
        <v>297</v>
      </c>
      <c r="V268" s="3">
        <v>4</v>
      </c>
      <c r="W268" s="3"/>
    </row>
    <row r="269" spans="5:23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938</v>
      </c>
      <c r="U269" s="3" t="s">
        <v>298</v>
      </c>
      <c r="V269" s="3">
        <v>4</v>
      </c>
      <c r="W269" s="3"/>
    </row>
    <row r="270" spans="5:23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1387</v>
      </c>
      <c r="U270" s="3" t="s">
        <v>299</v>
      </c>
      <c r="V270" s="3">
        <v>4</v>
      </c>
      <c r="W270" s="3"/>
    </row>
    <row r="271" spans="5:23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1220</v>
      </c>
      <c r="U271" s="3" t="s">
        <v>300</v>
      </c>
      <c r="V271" s="3">
        <v>4</v>
      </c>
      <c r="W271" s="3"/>
    </row>
    <row r="272" spans="5:23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</v>
      </c>
      <c r="T272" s="3">
        <v>1856</v>
      </c>
      <c r="U272" s="3" t="s">
        <v>301</v>
      </c>
      <c r="V272" s="3">
        <v>4</v>
      </c>
      <c r="W272" s="3"/>
    </row>
    <row r="273" spans="5:23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1733</v>
      </c>
      <c r="U273" s="3" t="s">
        <v>302</v>
      </c>
      <c r="V273" s="3">
        <v>4</v>
      </c>
      <c r="W273" s="3"/>
    </row>
    <row r="274" spans="5:23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173</v>
      </c>
      <c r="T274" s="3">
        <v>1334</v>
      </c>
      <c r="U274" s="3" t="s">
        <v>303</v>
      </c>
      <c r="V274" s="3">
        <v>4</v>
      </c>
      <c r="W274" s="3"/>
    </row>
    <row r="275" spans="5:23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1319</v>
      </c>
      <c r="U275" s="3" t="s">
        <v>304</v>
      </c>
      <c r="V275" s="3">
        <v>4</v>
      </c>
      <c r="W275" s="3"/>
    </row>
    <row r="276" spans="5:23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</v>
      </c>
      <c r="T276" s="3">
        <v>1828</v>
      </c>
      <c r="U276" s="3" t="s">
        <v>305</v>
      </c>
      <c r="V276" s="3">
        <v>4</v>
      </c>
      <c r="W276" s="3"/>
    </row>
    <row r="277" spans="5:23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173</v>
      </c>
      <c r="T277" s="3">
        <v>1165</v>
      </c>
      <c r="U277" s="3" t="s">
        <v>306</v>
      </c>
      <c r="V277" s="3">
        <v>4</v>
      </c>
      <c r="W277" s="3"/>
    </row>
    <row r="278" spans="5:23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1092</v>
      </c>
      <c r="U278" s="3" t="s">
        <v>307</v>
      </c>
      <c r="V278" s="3">
        <v>4</v>
      </c>
      <c r="W278" s="3"/>
    </row>
    <row r="279" spans="5:23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1352</v>
      </c>
      <c r="U279" s="3" t="s">
        <v>308</v>
      </c>
      <c r="V279" s="3">
        <v>4</v>
      </c>
      <c r="W279" s="3"/>
    </row>
    <row r="280" spans="5:23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</v>
      </c>
      <c r="T280" s="3">
        <v>1453</v>
      </c>
      <c r="U280" s="3" t="s">
        <v>309</v>
      </c>
      <c r="V280" s="3">
        <v>4</v>
      </c>
      <c r="W280" s="3"/>
    </row>
    <row r="281" spans="5:23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13</v>
      </c>
      <c r="T281" s="3">
        <v>2426</v>
      </c>
      <c r="U281" s="3" t="s">
        <v>310</v>
      </c>
      <c r="V281" s="3">
        <v>4</v>
      </c>
      <c r="W281" s="3"/>
    </row>
    <row r="282" spans="5:23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17</v>
      </c>
      <c r="T282" s="3">
        <v>1602</v>
      </c>
      <c r="U282" s="3" t="s">
        <v>311</v>
      </c>
      <c r="V282" s="3">
        <v>4</v>
      </c>
      <c r="W282" s="3"/>
    </row>
    <row r="283" spans="5:23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1766</v>
      </c>
      <c r="U283" s="3" t="s">
        <v>312</v>
      </c>
      <c r="V283" s="3">
        <v>4</v>
      </c>
      <c r="W283" s="3"/>
    </row>
    <row r="284" spans="5:23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173</v>
      </c>
      <c r="T284" s="3">
        <v>1171</v>
      </c>
      <c r="U284" s="3" t="s">
        <v>313</v>
      </c>
      <c r="V284" s="3">
        <v>4</v>
      </c>
      <c r="W284" s="3"/>
    </row>
    <row r="285" spans="5:23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1254</v>
      </c>
      <c r="U285" s="3" t="s">
        <v>314</v>
      </c>
      <c r="V285" s="3">
        <v>4</v>
      </c>
      <c r="W285" s="3"/>
    </row>
    <row r="286" spans="5:23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1315</v>
      </c>
      <c r="U286" s="3" t="s">
        <v>315</v>
      </c>
      <c r="V286" s="3">
        <v>4</v>
      </c>
      <c r="W286" s="3"/>
    </row>
    <row r="287" spans="5:23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</v>
      </c>
      <c r="T287" s="3">
        <v>1547</v>
      </c>
      <c r="U287" s="3" t="s">
        <v>316</v>
      </c>
      <c r="V287" s="3">
        <v>4</v>
      </c>
      <c r="W287" s="3"/>
    </row>
    <row r="288" spans="5:23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1661</v>
      </c>
      <c r="U288" s="3" t="s">
        <v>317</v>
      </c>
      <c r="V288" s="3">
        <v>4</v>
      </c>
      <c r="W288" s="3"/>
    </row>
    <row r="289" spans="5:23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1865</v>
      </c>
      <c r="U289" s="3" t="s">
        <v>318</v>
      </c>
      <c r="V289" s="3">
        <v>4</v>
      </c>
      <c r="W289" s="3"/>
    </row>
    <row r="290" spans="5:23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173</v>
      </c>
      <c r="T290" s="3">
        <v>1175</v>
      </c>
      <c r="U290" s="3" t="s">
        <v>319</v>
      </c>
      <c r="V290" s="3">
        <v>4</v>
      </c>
      <c r="W290" s="3"/>
    </row>
    <row r="291" spans="5:23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1017</v>
      </c>
      <c r="U291" s="3" t="s">
        <v>320</v>
      </c>
      <c r="V291" s="3">
        <v>4</v>
      </c>
      <c r="W291" s="3"/>
    </row>
    <row r="292" spans="5:23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996</v>
      </c>
      <c r="U292" s="3" t="s">
        <v>321</v>
      </c>
      <c r="V292" s="3">
        <v>4</v>
      </c>
      <c r="W292" s="3"/>
    </row>
    <row r="293" spans="5:23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1107</v>
      </c>
      <c r="U293" s="3" t="s">
        <v>322</v>
      </c>
      <c r="V293" s="3">
        <v>4</v>
      </c>
      <c r="W293" s="3"/>
    </row>
    <row r="294" spans="5:23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323</v>
      </c>
      <c r="S294" s="3" t="s">
        <v>13</v>
      </c>
      <c r="T294" s="3">
        <v>2839</v>
      </c>
      <c r="U294" s="3" t="s">
        <v>324</v>
      </c>
      <c r="V294" s="3">
        <v>3</v>
      </c>
      <c r="W294" s="3"/>
    </row>
    <row r="295" spans="5:23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2519</v>
      </c>
      <c r="U295" s="3" t="s">
        <v>325</v>
      </c>
      <c r="V295" s="3">
        <v>3</v>
      </c>
      <c r="W295" s="3"/>
    </row>
    <row r="296" spans="5:23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2102</v>
      </c>
      <c r="U296" s="3" t="s">
        <v>326</v>
      </c>
      <c r="V296" s="3">
        <v>3</v>
      </c>
      <c r="W296" s="3"/>
    </row>
    <row r="297" spans="5:23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17</v>
      </c>
      <c r="T297" s="3">
        <v>1965</v>
      </c>
      <c r="U297" s="3" t="s">
        <v>327</v>
      </c>
      <c r="V297" s="3">
        <v>3</v>
      </c>
      <c r="W297" s="3"/>
    </row>
    <row r="298" spans="5:23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173</v>
      </c>
      <c r="T298" s="3">
        <v>1330</v>
      </c>
      <c r="U298" s="3" t="s">
        <v>328</v>
      </c>
      <c r="V298" s="3">
        <v>3</v>
      </c>
      <c r="W298" s="3"/>
    </row>
    <row r="299" spans="5:23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</v>
      </c>
      <c r="T299" s="3">
        <v>1911</v>
      </c>
      <c r="U299" s="3" t="s">
        <v>329</v>
      </c>
      <c r="V299" s="3">
        <v>3</v>
      </c>
      <c r="W299" s="3"/>
    </row>
    <row r="300" spans="5:23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173</v>
      </c>
      <c r="T300" s="3">
        <v>1286</v>
      </c>
      <c r="U300" s="3" t="s">
        <v>330</v>
      </c>
      <c r="V300" s="3">
        <v>3</v>
      </c>
      <c r="W300" s="3"/>
    </row>
    <row r="301" spans="5:23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</v>
      </c>
      <c r="T301" s="3">
        <v>1602</v>
      </c>
      <c r="U301" s="3" t="s">
        <v>331</v>
      </c>
      <c r="V301" s="3">
        <v>3</v>
      </c>
      <c r="W301" s="3"/>
    </row>
    <row r="302" spans="5:23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1860</v>
      </c>
      <c r="U302" s="3" t="s">
        <v>332</v>
      </c>
      <c r="V302" s="3">
        <v>3</v>
      </c>
      <c r="W302" s="3"/>
    </row>
    <row r="303" spans="5:23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13</v>
      </c>
      <c r="T303" s="3">
        <v>2123</v>
      </c>
      <c r="U303" s="3" t="s">
        <v>333</v>
      </c>
      <c r="V303" s="3">
        <v>3</v>
      </c>
      <c r="W303" s="3"/>
    </row>
    <row r="304" spans="5:23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2127</v>
      </c>
      <c r="U304" s="3" t="s">
        <v>334</v>
      </c>
      <c r="V304" s="3">
        <v>3</v>
      </c>
      <c r="W304" s="3"/>
    </row>
    <row r="305" spans="5:23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17</v>
      </c>
      <c r="T305" s="3">
        <v>1469</v>
      </c>
      <c r="U305" s="3" t="s">
        <v>335</v>
      </c>
      <c r="V305" s="3">
        <v>3</v>
      </c>
      <c r="W305" s="3"/>
    </row>
    <row r="306" spans="5:23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9" t="s">
        <v>336</v>
      </c>
      <c r="U306" s="3" t="s">
        <v>337</v>
      </c>
      <c r="V306" s="3">
        <v>3</v>
      </c>
      <c r="W306" s="3"/>
    </row>
    <row r="307" spans="5:23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3">
        <v>1942</v>
      </c>
      <c r="U307" s="3" t="s">
        <v>338</v>
      </c>
      <c r="V307" s="3">
        <v>3</v>
      </c>
      <c r="W307" s="3"/>
    </row>
    <row r="308" spans="5:23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13</v>
      </c>
      <c r="T308" s="3">
        <v>2138</v>
      </c>
      <c r="U308" s="3" t="s">
        <v>339</v>
      </c>
      <c r="V308" s="3">
        <v>3</v>
      </c>
      <c r="W308" s="3"/>
    </row>
    <row r="309" spans="5:23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2374</v>
      </c>
      <c r="U309" s="3" t="s">
        <v>340</v>
      </c>
      <c r="V309" s="3">
        <v>3</v>
      </c>
      <c r="W309" s="3"/>
    </row>
    <row r="310" spans="5:23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17</v>
      </c>
      <c r="T310" s="3">
        <v>1855</v>
      </c>
      <c r="U310" s="3" t="s">
        <v>341</v>
      </c>
      <c r="V310" s="3">
        <v>3</v>
      </c>
      <c r="W310" s="3"/>
    </row>
    <row r="311" spans="5:23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1778</v>
      </c>
      <c r="U311" s="3" t="s">
        <v>342</v>
      </c>
      <c r="V311" s="3">
        <v>3</v>
      </c>
      <c r="W311" s="3"/>
    </row>
    <row r="312" spans="5:23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173</v>
      </c>
      <c r="T312" s="3">
        <v>1164</v>
      </c>
      <c r="U312" s="3" t="s">
        <v>343</v>
      </c>
      <c r="V312" s="3">
        <v>3</v>
      </c>
      <c r="W312" s="3"/>
    </row>
    <row r="313" spans="5:23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</v>
      </c>
      <c r="T313" s="3">
        <v>2080</v>
      </c>
      <c r="U313" s="3" t="s">
        <v>344</v>
      </c>
      <c r="V313" s="3">
        <v>3</v>
      </c>
      <c r="W313" s="3"/>
    </row>
    <row r="314" spans="5:23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1698</v>
      </c>
      <c r="U314" s="3" t="s">
        <v>345</v>
      </c>
      <c r="V314" s="3">
        <v>3</v>
      </c>
      <c r="W314" s="3"/>
    </row>
    <row r="315" spans="5:23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1831</v>
      </c>
      <c r="U315" s="3" t="s">
        <v>346</v>
      </c>
      <c r="V315" s="3">
        <v>3</v>
      </c>
      <c r="W315" s="3"/>
    </row>
    <row r="316" spans="5:23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1585</v>
      </c>
      <c r="U316" s="3" t="s">
        <v>347</v>
      </c>
      <c r="V316" s="3">
        <v>3</v>
      </c>
      <c r="W316" s="3"/>
    </row>
    <row r="317" spans="5:23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1775</v>
      </c>
      <c r="U317" s="3" t="s">
        <v>348</v>
      </c>
      <c r="V317" s="3">
        <v>3</v>
      </c>
      <c r="W317" s="3"/>
    </row>
    <row r="318" spans="5:23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173</v>
      </c>
      <c r="T318" s="3">
        <v>1324</v>
      </c>
      <c r="U318" s="3" t="s">
        <v>349</v>
      </c>
      <c r="V318" s="3">
        <v>3</v>
      </c>
      <c r="W318" s="3"/>
    </row>
    <row r="319" spans="5:23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</v>
      </c>
      <c r="T319" s="3">
        <v>1527</v>
      </c>
      <c r="U319" s="3" t="s">
        <v>350</v>
      </c>
      <c r="V319" s="3">
        <v>3</v>
      </c>
      <c r="W319" s="3"/>
    </row>
    <row r="320" spans="5:23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1425</v>
      </c>
      <c r="U320" s="3" t="s">
        <v>351</v>
      </c>
      <c r="V320" s="3">
        <v>3</v>
      </c>
      <c r="W320" s="3"/>
    </row>
    <row r="321" spans="5:23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13</v>
      </c>
      <c r="T321" s="3">
        <v>2103</v>
      </c>
      <c r="U321" s="3" t="s">
        <v>352</v>
      </c>
      <c r="V321" s="3">
        <v>3</v>
      </c>
      <c r="W321" s="3"/>
    </row>
    <row r="322" spans="5:23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2266</v>
      </c>
      <c r="U322" s="3" t="s">
        <v>353</v>
      </c>
      <c r="V322" s="3">
        <v>3</v>
      </c>
      <c r="W322" s="3"/>
    </row>
    <row r="323" spans="5:23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17</v>
      </c>
      <c r="T323" s="3">
        <v>1717</v>
      </c>
      <c r="U323" s="3" t="s">
        <v>354</v>
      </c>
      <c r="V323" s="3">
        <v>3</v>
      </c>
      <c r="W323" s="3"/>
    </row>
    <row r="324" spans="5:23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1811</v>
      </c>
      <c r="U324" s="3" t="s">
        <v>355</v>
      </c>
      <c r="V324" s="3">
        <v>3</v>
      </c>
      <c r="W324" s="3"/>
    </row>
    <row r="325" spans="5:23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1904</v>
      </c>
      <c r="U325" s="3" t="s">
        <v>356</v>
      </c>
      <c r="V325" s="3">
        <v>3</v>
      </c>
      <c r="W325" s="3"/>
    </row>
    <row r="326" spans="5:23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1913</v>
      </c>
      <c r="U326" s="3" t="s">
        <v>357</v>
      </c>
      <c r="V326" s="3">
        <v>3</v>
      </c>
      <c r="W326" s="3"/>
    </row>
    <row r="327" spans="5:23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93</v>
      </c>
      <c r="T327" s="3">
        <v>3088</v>
      </c>
      <c r="U327" s="3" t="s">
        <v>358</v>
      </c>
      <c r="V327" s="3">
        <v>3</v>
      </c>
      <c r="W327" s="3"/>
    </row>
    <row r="328" spans="5:23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13</v>
      </c>
      <c r="T328" s="3">
        <v>2496</v>
      </c>
      <c r="U328" s="3" t="s">
        <v>359</v>
      </c>
      <c r="V328" s="3">
        <v>3</v>
      </c>
      <c r="W328" s="3"/>
    </row>
    <row r="329" spans="5:23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17</v>
      </c>
      <c r="T329" s="3">
        <v>1523</v>
      </c>
      <c r="U329" s="3" t="s">
        <v>360</v>
      </c>
      <c r="V329" s="3">
        <v>3</v>
      </c>
      <c r="W329" s="3"/>
    </row>
    <row r="330" spans="5:23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1759</v>
      </c>
      <c r="U330" s="3" t="s">
        <v>361</v>
      </c>
      <c r="V330" s="3">
        <v>3</v>
      </c>
      <c r="W330" s="3"/>
    </row>
    <row r="331" spans="5:23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13</v>
      </c>
      <c r="T331" s="3">
        <v>2196</v>
      </c>
      <c r="U331" s="3" t="s">
        <v>362</v>
      </c>
      <c r="V331" s="3">
        <v>3</v>
      </c>
      <c r="W331" s="3"/>
    </row>
    <row r="332" spans="5:23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2533</v>
      </c>
      <c r="U332" s="3" t="s">
        <v>363</v>
      </c>
      <c r="V332" s="3">
        <v>3</v>
      </c>
      <c r="W332" s="3"/>
    </row>
    <row r="333" spans="5:23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2131</v>
      </c>
      <c r="U333" s="3" t="s">
        <v>364</v>
      </c>
      <c r="V333" s="3">
        <v>3</v>
      </c>
      <c r="W333" s="3"/>
    </row>
    <row r="334" spans="5:23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17</v>
      </c>
      <c r="T334" s="3">
        <v>1822</v>
      </c>
      <c r="U334" s="3" t="s">
        <v>365</v>
      </c>
      <c r="V334" s="3">
        <v>3</v>
      </c>
      <c r="W334" s="3"/>
    </row>
    <row r="335" spans="5:23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13</v>
      </c>
      <c r="T335" s="3">
        <v>2272</v>
      </c>
      <c r="U335" s="3" t="s">
        <v>366</v>
      </c>
      <c r="V335" s="3">
        <v>3</v>
      </c>
      <c r="W335" s="3"/>
    </row>
    <row r="336" spans="5:23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17</v>
      </c>
      <c r="T336" s="3">
        <v>1916</v>
      </c>
      <c r="U336" s="3" t="s">
        <v>367</v>
      </c>
      <c r="V336" s="3">
        <v>3</v>
      </c>
      <c r="W336" s="3"/>
    </row>
    <row r="337" spans="5:23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2028</v>
      </c>
      <c r="U337" s="3" t="s">
        <v>368</v>
      </c>
      <c r="V337" s="3">
        <v>3</v>
      </c>
      <c r="W337" s="3"/>
    </row>
    <row r="338" spans="5:23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2044</v>
      </c>
      <c r="U338" s="3" t="s">
        <v>369</v>
      </c>
      <c r="V338" s="3">
        <v>3</v>
      </c>
      <c r="W338" s="3"/>
    </row>
    <row r="339" spans="5:23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1984</v>
      </c>
      <c r="U339" s="3" t="s">
        <v>370</v>
      </c>
      <c r="V339" s="3">
        <v>3</v>
      </c>
      <c r="W339" s="3"/>
    </row>
    <row r="340" spans="5:23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1878</v>
      </c>
      <c r="U340" s="3" t="s">
        <v>371</v>
      </c>
      <c r="V340" s="3">
        <v>3</v>
      </c>
      <c r="W340" s="3"/>
    </row>
    <row r="341" spans="5:23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13</v>
      </c>
      <c r="T341" s="3">
        <v>2133</v>
      </c>
      <c r="U341" s="3" t="s">
        <v>372</v>
      </c>
      <c r="V341" s="3">
        <v>3</v>
      </c>
      <c r="W341" s="3"/>
    </row>
    <row r="342" spans="5:23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2346</v>
      </c>
      <c r="U342" s="3" t="s">
        <v>373</v>
      </c>
      <c r="V342" s="3">
        <v>3</v>
      </c>
      <c r="W342" s="3"/>
    </row>
    <row r="343" spans="5:23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2407</v>
      </c>
      <c r="U343" s="3" t="s">
        <v>374</v>
      </c>
      <c r="V343" s="3">
        <v>3</v>
      </c>
      <c r="W343" s="3"/>
    </row>
    <row r="344" spans="5:23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17</v>
      </c>
      <c r="T344" s="3">
        <v>1478</v>
      </c>
      <c r="U344" s="3" t="s">
        <v>375</v>
      </c>
      <c r="V344" s="3">
        <v>3</v>
      </c>
      <c r="W344" s="3"/>
    </row>
    <row r="345" spans="5:23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173</v>
      </c>
      <c r="T345" s="3">
        <v>1284</v>
      </c>
      <c r="U345" s="3" t="s">
        <v>376</v>
      </c>
      <c r="V345" s="3">
        <v>3</v>
      </c>
      <c r="W345" s="3"/>
    </row>
    <row r="346" spans="5:23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13</v>
      </c>
      <c r="T346" s="3">
        <v>2330</v>
      </c>
      <c r="U346" s="3" t="s">
        <v>377</v>
      </c>
      <c r="V346" s="3">
        <v>3</v>
      </c>
      <c r="W346" s="3"/>
    </row>
    <row r="347" spans="5:23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173</v>
      </c>
      <c r="T347" s="3">
        <v>1211</v>
      </c>
      <c r="U347" s="3" t="s">
        <v>378</v>
      </c>
      <c r="V347" s="3">
        <v>3</v>
      </c>
      <c r="W347" s="3"/>
    </row>
    <row r="348" spans="5:23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13</v>
      </c>
      <c r="T348" s="3">
        <v>2158</v>
      </c>
      <c r="U348" s="3" t="s">
        <v>379</v>
      </c>
      <c r="V348" s="3">
        <v>3</v>
      </c>
      <c r="W348" s="3"/>
    </row>
    <row r="349" spans="5:23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173</v>
      </c>
      <c r="T349" s="3">
        <v>1200</v>
      </c>
      <c r="U349" s="3" t="s">
        <v>380</v>
      </c>
      <c r="V349" s="3">
        <v>3</v>
      </c>
      <c r="W349" s="3"/>
    </row>
    <row r="350" spans="5:23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</v>
      </c>
      <c r="T350" s="3">
        <v>1859</v>
      </c>
      <c r="U350" s="3" t="s">
        <v>381</v>
      </c>
      <c r="V350" s="3">
        <v>3</v>
      </c>
      <c r="W350" s="3"/>
    </row>
    <row r="351" spans="5:23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13</v>
      </c>
      <c r="T351" s="3">
        <v>2150</v>
      </c>
      <c r="U351" s="3" t="s">
        <v>382</v>
      </c>
      <c r="V351" s="3">
        <v>3</v>
      </c>
      <c r="W351" s="3"/>
    </row>
    <row r="352" spans="5:23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2107</v>
      </c>
      <c r="U352" s="3" t="s">
        <v>383</v>
      </c>
      <c r="V352" s="3">
        <v>3</v>
      </c>
      <c r="W352" s="3"/>
    </row>
    <row r="353" spans="5:23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17</v>
      </c>
      <c r="T353" s="3">
        <v>1589</v>
      </c>
      <c r="U353" s="3" t="s">
        <v>384</v>
      </c>
      <c r="V353" s="3">
        <v>3</v>
      </c>
      <c r="W353" s="3"/>
    </row>
    <row r="354" spans="5:23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13</v>
      </c>
      <c r="T354" s="3">
        <v>2658</v>
      </c>
      <c r="U354" s="3" t="s">
        <v>385</v>
      </c>
      <c r="V354" s="3">
        <v>3</v>
      </c>
      <c r="W354" s="3"/>
    </row>
    <row r="355" spans="5:23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2333</v>
      </c>
      <c r="U355" s="3" t="s">
        <v>386</v>
      </c>
      <c r="V355" s="3">
        <v>3</v>
      </c>
      <c r="W355" s="3"/>
    </row>
    <row r="356" spans="5:23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173</v>
      </c>
      <c r="T356" s="3">
        <v>1099</v>
      </c>
      <c r="U356" s="3" t="s">
        <v>387</v>
      </c>
      <c r="V356" s="3">
        <v>3</v>
      </c>
      <c r="W356" s="3"/>
    </row>
    <row r="357" spans="5:23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</v>
      </c>
      <c r="T357" s="3">
        <v>1499</v>
      </c>
      <c r="U357" s="3" t="s">
        <v>388</v>
      </c>
      <c r="V357" s="3">
        <v>3</v>
      </c>
      <c r="W357" s="3"/>
    </row>
    <row r="358" spans="5:23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1507</v>
      </c>
      <c r="U358" s="3" t="s">
        <v>389</v>
      </c>
      <c r="V358" s="3">
        <v>3</v>
      </c>
      <c r="W358" s="3"/>
    </row>
    <row r="359" spans="5:23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173</v>
      </c>
      <c r="T359" s="3">
        <v>1347</v>
      </c>
      <c r="U359" s="3" t="s">
        <v>390</v>
      </c>
      <c r="V359" s="3">
        <v>3</v>
      </c>
      <c r="W359" s="3"/>
    </row>
    <row r="360" spans="5:23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</v>
      </c>
      <c r="T360" s="3">
        <v>1636</v>
      </c>
      <c r="U360" s="3" t="s">
        <v>391</v>
      </c>
      <c r="V360" s="3">
        <v>3</v>
      </c>
      <c r="W360" s="3"/>
    </row>
    <row r="361" spans="5:23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173</v>
      </c>
      <c r="T361" s="3">
        <v>1184</v>
      </c>
      <c r="U361" s="3" t="s">
        <v>392</v>
      </c>
      <c r="V361" s="3">
        <v>3</v>
      </c>
      <c r="W361" s="3"/>
    </row>
    <row r="362" spans="5:23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1311</v>
      </c>
      <c r="U362" s="3" t="s">
        <v>393</v>
      </c>
      <c r="V362" s="3">
        <v>3</v>
      </c>
      <c r="W362" s="3"/>
    </row>
    <row r="363" spans="5:23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13</v>
      </c>
      <c r="T363" s="3">
        <v>2414</v>
      </c>
      <c r="U363" s="3" t="s">
        <v>394</v>
      </c>
      <c r="V363" s="3">
        <v>3</v>
      </c>
      <c r="W363" s="3"/>
    </row>
    <row r="364" spans="5:23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2566</v>
      </c>
      <c r="U364" s="3" t="s">
        <v>395</v>
      </c>
      <c r="V364" s="3">
        <v>3</v>
      </c>
      <c r="W364" s="3"/>
    </row>
    <row r="365" spans="5:23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2477</v>
      </c>
      <c r="U365" s="3" t="s">
        <v>396</v>
      </c>
      <c r="V365" s="3">
        <v>3</v>
      </c>
      <c r="W365" s="3"/>
    </row>
    <row r="366" spans="5:23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17</v>
      </c>
      <c r="T366" s="3">
        <v>1962</v>
      </c>
      <c r="U366" s="3" t="s">
        <v>397</v>
      </c>
      <c r="V366" s="3">
        <v>3</v>
      </c>
      <c r="W366" s="3"/>
    </row>
    <row r="367" spans="5:23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13</v>
      </c>
      <c r="T367" s="3">
        <v>2150</v>
      </c>
      <c r="U367" s="3" t="s">
        <v>398</v>
      </c>
      <c r="V367" s="3">
        <v>3</v>
      </c>
      <c r="W367" s="3"/>
    </row>
    <row r="368" spans="5:23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17</v>
      </c>
      <c r="T368" s="3">
        <v>1830</v>
      </c>
      <c r="U368" s="3" t="s">
        <v>399</v>
      </c>
      <c r="V368" s="3">
        <v>3</v>
      </c>
      <c r="W368" s="3"/>
    </row>
    <row r="369" spans="5:23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1906</v>
      </c>
      <c r="U369" s="3" t="s">
        <v>400</v>
      </c>
      <c r="V369" s="3">
        <v>3</v>
      </c>
      <c r="W369" s="3"/>
    </row>
    <row r="370" spans="5:23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13</v>
      </c>
      <c r="T370" s="3">
        <v>2715</v>
      </c>
      <c r="U370" s="3" t="s">
        <v>401</v>
      </c>
      <c r="V370" s="3">
        <v>3</v>
      </c>
      <c r="W370" s="3"/>
    </row>
    <row r="371" spans="5:23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2595</v>
      </c>
      <c r="U371" s="3" t="s">
        <v>402</v>
      </c>
      <c r="V371" s="3">
        <v>3</v>
      </c>
      <c r="W371" s="3"/>
    </row>
    <row r="372" spans="5:23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17</v>
      </c>
      <c r="T372" s="3">
        <v>1981</v>
      </c>
      <c r="U372" s="3" t="s">
        <v>403</v>
      </c>
      <c r="V372" s="3">
        <v>3</v>
      </c>
      <c r="W372" s="3"/>
    </row>
    <row r="373" spans="5:23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13</v>
      </c>
      <c r="T373" s="3">
        <v>2604</v>
      </c>
      <c r="U373" s="3" t="s">
        <v>404</v>
      </c>
      <c r="V373" s="3">
        <v>3</v>
      </c>
      <c r="W373" s="3"/>
    </row>
    <row r="374" spans="5:23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2527</v>
      </c>
      <c r="U374" s="3" t="s">
        <v>405</v>
      </c>
      <c r="V374" s="3">
        <v>3</v>
      </c>
      <c r="W374" s="3"/>
    </row>
    <row r="375" spans="5:23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17</v>
      </c>
      <c r="T375" s="3">
        <v>1786</v>
      </c>
      <c r="U375" s="3" t="s">
        <v>406</v>
      </c>
      <c r="V375" s="3">
        <v>3</v>
      </c>
      <c r="W375" s="3"/>
    </row>
    <row r="376" spans="5:23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1713</v>
      </c>
      <c r="U376" s="3" t="s">
        <v>407</v>
      </c>
      <c r="V376" s="3">
        <v>3</v>
      </c>
      <c r="W376" s="3"/>
    </row>
    <row r="377" spans="5:23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13</v>
      </c>
      <c r="T377" s="3">
        <v>2272</v>
      </c>
      <c r="U377" s="3" t="s">
        <v>408</v>
      </c>
      <c r="V377" s="3">
        <v>3</v>
      </c>
      <c r="W377" s="3"/>
    </row>
    <row r="378" spans="5:23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17</v>
      </c>
      <c r="T378" s="3">
        <v>2014</v>
      </c>
      <c r="U378" s="3" t="s">
        <v>409</v>
      </c>
      <c r="V378" s="3">
        <v>3</v>
      </c>
      <c r="W378" s="3"/>
    </row>
    <row r="379" spans="5:23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13</v>
      </c>
      <c r="T379" s="3">
        <v>2148</v>
      </c>
      <c r="U379" s="3" t="s">
        <v>410</v>
      </c>
      <c r="V379" s="3">
        <v>3</v>
      </c>
      <c r="W379" s="3"/>
    </row>
    <row r="380" spans="5:23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2418</v>
      </c>
      <c r="U380" s="3" t="s">
        <v>411</v>
      </c>
      <c r="V380" s="3">
        <v>3</v>
      </c>
      <c r="W380" s="3"/>
    </row>
    <row r="381" spans="5:23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2107</v>
      </c>
      <c r="U381" s="3" t="s">
        <v>412</v>
      </c>
      <c r="V381" s="3">
        <v>3</v>
      </c>
      <c r="W381" s="3"/>
    </row>
    <row r="382" spans="5:23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17</v>
      </c>
      <c r="T382" s="3">
        <v>1726</v>
      </c>
      <c r="U382" s="3" t="s">
        <v>413</v>
      </c>
      <c r="V382" s="3">
        <v>3</v>
      </c>
      <c r="W382" s="3"/>
    </row>
    <row r="383" spans="5:23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1517</v>
      </c>
      <c r="U383" s="3" t="s">
        <v>414</v>
      </c>
      <c r="V383" s="3">
        <v>3</v>
      </c>
      <c r="W383" s="3"/>
    </row>
    <row r="384" spans="5:23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13</v>
      </c>
      <c r="T384" s="3">
        <v>2661</v>
      </c>
      <c r="U384" s="3" t="s">
        <v>415</v>
      </c>
      <c r="V384" s="3">
        <v>3</v>
      </c>
      <c r="W384" s="3"/>
    </row>
    <row r="385" spans="5:21" x14ac:dyDescent="0.3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5:21" x14ac:dyDescent="0.3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</sheetData>
  <mergeCells count="8">
    <mergeCell ref="J15:L15"/>
    <mergeCell ref="H17:H18"/>
    <mergeCell ref="C6:D6"/>
    <mergeCell ref="C7:D7"/>
    <mergeCell ref="C8:D8"/>
    <mergeCell ref="C9:D9"/>
    <mergeCell ref="C10:D10"/>
    <mergeCell ref="B12:D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385"/>
  <sheetViews>
    <sheetView workbookViewId="0">
      <selection activeCell="G11" sqref="G11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1.85546875" style="1" customWidth="1"/>
    <col min="9" max="9" width="12.140625" style="1" customWidth="1"/>
    <col min="10" max="10" width="12.7109375" style="1" customWidth="1"/>
    <col min="11" max="11" width="10.7109375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4" spans="2:22" x14ac:dyDescent="0.3">
      <c r="B4" s="24" t="s">
        <v>0</v>
      </c>
    </row>
    <row r="5" spans="2:22" ht="19.5" thickBot="1" x14ac:dyDescent="0.35"/>
    <row r="6" spans="2:22" ht="19.5" thickBot="1" x14ac:dyDescent="0.35">
      <c r="B6" s="5" t="s">
        <v>3</v>
      </c>
      <c r="C6" s="82" t="s">
        <v>545</v>
      </c>
      <c r="D6" s="83"/>
      <c r="E6" s="3">
        <v>0.11</v>
      </c>
      <c r="F6" s="3" t="s">
        <v>5</v>
      </c>
      <c r="G6" s="3">
        <v>0.26400000000000001</v>
      </c>
      <c r="H6" s="3" t="s">
        <v>442</v>
      </c>
      <c r="I6" s="3"/>
      <c r="J6" s="3"/>
      <c r="K6" s="3" t="s">
        <v>417</v>
      </c>
      <c r="L6" s="3"/>
      <c r="M6" s="3"/>
      <c r="N6" s="3" t="s">
        <v>443</v>
      </c>
      <c r="O6" s="3"/>
      <c r="P6" s="3" t="s">
        <v>418</v>
      </c>
      <c r="Q6" s="3"/>
      <c r="R6" s="6" t="s">
        <v>6</v>
      </c>
      <c r="S6" s="6" t="s">
        <v>7</v>
      </c>
      <c r="T6" s="6" t="s">
        <v>8</v>
      </c>
      <c r="U6" s="6" t="s">
        <v>3</v>
      </c>
      <c r="V6" s="6" t="s">
        <v>9</v>
      </c>
    </row>
    <row r="7" spans="2:22" ht="20.25" thickTop="1" thickBot="1" x14ac:dyDescent="0.35">
      <c r="B7" s="7" t="s">
        <v>10</v>
      </c>
      <c r="C7" s="84" t="str">
        <f ca="1">OFFSET(R6,MATCH(C6,U7:U385,0),0)</f>
        <v>VT</v>
      </c>
      <c r="D7" s="85"/>
      <c r="E7" s="3">
        <v>6.2600000000000003E-2</v>
      </c>
      <c r="F7" s="3" t="s">
        <v>11</v>
      </c>
      <c r="G7" s="3">
        <v>0.20300000000000001</v>
      </c>
      <c r="H7" s="3" t="s">
        <v>444</v>
      </c>
      <c r="I7" s="3"/>
      <c r="J7" s="3"/>
      <c r="K7" s="3" t="s">
        <v>419</v>
      </c>
      <c r="L7" s="3"/>
      <c r="M7" s="3"/>
      <c r="N7" s="3" t="s">
        <v>445</v>
      </c>
      <c r="O7" s="3"/>
      <c r="P7" s="3" t="s">
        <v>420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</row>
    <row r="8" spans="2:22" ht="20.25" thickTop="1" thickBot="1" x14ac:dyDescent="0.35">
      <c r="B8" s="7" t="s">
        <v>15</v>
      </c>
      <c r="C8" s="84" t="str">
        <f ca="1">OFFSET(S6,MATCH(C6,U7:U385,0),0)</f>
        <v>D</v>
      </c>
      <c r="D8" s="85"/>
      <c r="E8" s="3">
        <v>0.1148</v>
      </c>
      <c r="F8" s="3" t="s">
        <v>16</v>
      </c>
      <c r="G8" s="3">
        <v>0.23400000000000001</v>
      </c>
      <c r="H8" s="3" t="s">
        <v>446</v>
      </c>
      <c r="I8" s="3"/>
      <c r="J8" s="3"/>
      <c r="K8" s="3" t="s">
        <v>421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</row>
    <row r="9" spans="2:22" ht="20.25" thickTop="1" thickBot="1" x14ac:dyDescent="0.35">
      <c r="B9" s="7" t="s">
        <v>19</v>
      </c>
      <c r="C9" s="84">
        <f ca="1">OFFSET(T6,MATCH(C6,U7:U385,0),0)</f>
        <v>1989</v>
      </c>
      <c r="D9" s="85"/>
      <c r="E9" s="3">
        <v>5.74E-2</v>
      </c>
      <c r="F9" s="3" t="s">
        <v>20</v>
      </c>
      <c r="G9" s="3">
        <v>0</v>
      </c>
      <c r="H9" s="3" t="s">
        <v>447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</row>
    <row r="10" spans="2:22" ht="20.25" thickTop="1" thickBot="1" x14ac:dyDescent="0.35">
      <c r="B10" s="8" t="s">
        <v>22</v>
      </c>
      <c r="C10" s="105" t="s">
        <v>23</v>
      </c>
      <c r="D10" s="106"/>
      <c r="E10" s="3">
        <v>0.18</v>
      </c>
      <c r="F10" s="3" t="s">
        <v>23</v>
      </c>
      <c r="G10" s="3">
        <v>0.32678000000000001</v>
      </c>
      <c r="H10" s="3" t="s">
        <v>448</v>
      </c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</row>
    <row r="11" spans="2:22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</row>
    <row r="12" spans="2:22" ht="18.75" customHeight="1" x14ac:dyDescent="0.3">
      <c r="B12" s="99" t="s">
        <v>449</v>
      </c>
      <c r="C12" s="100"/>
      <c r="D12" s="101"/>
      <c r="E12" s="3" t="s">
        <v>450</v>
      </c>
      <c r="F12" s="3">
        <f ca="1">IF(C17=N6,F13,F13*0.7)</f>
        <v>69428.19767441861</v>
      </c>
      <c r="G12" s="3"/>
      <c r="H12" s="3"/>
      <c r="I12" s="3"/>
      <c r="J12" s="3" t="s">
        <v>35</v>
      </c>
      <c r="K12" s="3">
        <f ca="1">C21*K13/1000</f>
        <v>22.687746436046513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</row>
    <row r="13" spans="2:22" x14ac:dyDescent="0.3">
      <c r="B13" s="112"/>
      <c r="C13" s="113"/>
      <c r="D13" s="114"/>
      <c r="E13" s="3" t="s">
        <v>451</v>
      </c>
      <c r="F13" s="3">
        <f ca="1">IF(C16=K6,F22,G13)</f>
        <v>69428.19767441861</v>
      </c>
      <c r="G13" s="3">
        <f ca="1">IF(C16=K7,G15,H15)</f>
        <v>69428.19767441861</v>
      </c>
      <c r="H13" s="3"/>
      <c r="I13" s="3"/>
      <c r="J13" s="3" t="s">
        <v>37</v>
      </c>
      <c r="K13" s="3">
        <f ca="1">OFFSET(G5,MATCH(C10,F6:F10,0),0)</f>
        <v>0.32678000000000001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</row>
    <row r="14" spans="2:22" ht="19.5" thickBot="1" x14ac:dyDescent="0.35">
      <c r="B14" s="102"/>
      <c r="C14" s="103"/>
      <c r="D14" s="10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2:22" ht="19.5" thickBot="1" x14ac:dyDescent="0.35">
      <c r="B15" s="25" t="s">
        <v>452</v>
      </c>
      <c r="C15" s="97" t="s">
        <v>442</v>
      </c>
      <c r="D15" s="98"/>
      <c r="E15" s="3" t="s">
        <v>424</v>
      </c>
      <c r="F15" s="3">
        <f ca="1">IF(C18=P6,F16,F19)</f>
        <v>67.2</v>
      </c>
      <c r="G15" s="3">
        <f>C20*35*365/860</f>
        <v>2228.1976744186045</v>
      </c>
      <c r="H15" s="3">
        <f ca="1">F22+G15</f>
        <v>69428.19767441861</v>
      </c>
      <c r="I15" s="3"/>
      <c r="J15" s="3"/>
      <c r="K15" s="3"/>
      <c r="L15" s="3"/>
      <c r="M15" s="3"/>
      <c r="N15" s="3"/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</row>
    <row r="16" spans="2:22" ht="19.5" thickBot="1" x14ac:dyDescent="0.35">
      <c r="B16" s="10" t="s">
        <v>453</v>
      </c>
      <c r="C16" s="71" t="s">
        <v>421</v>
      </c>
      <c r="D16" s="73"/>
      <c r="E16" s="9" t="s">
        <v>418</v>
      </c>
      <c r="F16" s="3">
        <f ca="1">IF(C9&gt;3000,K27,F17)</f>
        <v>38.4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</row>
    <row r="17" spans="2:22" ht="19.5" thickBot="1" x14ac:dyDescent="0.35">
      <c r="B17" s="10" t="s">
        <v>454</v>
      </c>
      <c r="C17" s="71" t="s">
        <v>443</v>
      </c>
      <c r="D17" s="73"/>
      <c r="E17" s="9" t="s">
        <v>418</v>
      </c>
      <c r="F17" s="3">
        <f ca="1">IF(C9&gt;2100,J27,F18)</f>
        <v>38.4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</row>
    <row r="18" spans="2:22" ht="19.5" thickBot="1" x14ac:dyDescent="0.35">
      <c r="B18" s="10" t="s">
        <v>423</v>
      </c>
      <c r="C18" s="71" t="s">
        <v>420</v>
      </c>
      <c r="D18" s="73"/>
      <c r="E18" s="9" t="s">
        <v>418</v>
      </c>
      <c r="F18" s="3">
        <f ca="1">IF(C9&gt;1400,I27,H27)</f>
        <v>38.4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13</v>
      </c>
      <c r="T18" s="3">
        <v>2309</v>
      </c>
      <c r="U18" s="3" t="s">
        <v>38</v>
      </c>
      <c r="V18" s="3">
        <v>2</v>
      </c>
    </row>
    <row r="19" spans="2:22" ht="19.5" thickBot="1" x14ac:dyDescent="0.35">
      <c r="B19" s="10" t="s">
        <v>425</v>
      </c>
      <c r="C19" s="13">
        <v>1000</v>
      </c>
      <c r="D19" s="14"/>
      <c r="E19" s="9" t="s">
        <v>426</v>
      </c>
      <c r="F19" s="3">
        <f ca="1">IF(C9&gt;3000,K28,F20)</f>
        <v>67.2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1828</v>
      </c>
      <c r="U19" s="3" t="s">
        <v>39</v>
      </c>
      <c r="V19" s="3">
        <v>2</v>
      </c>
    </row>
    <row r="20" spans="2:22" ht="38.25" thickBot="1" x14ac:dyDescent="0.35">
      <c r="B20" s="12" t="s">
        <v>455</v>
      </c>
      <c r="C20" s="26">
        <v>150</v>
      </c>
      <c r="D20" s="14"/>
      <c r="E20" s="9" t="s">
        <v>426</v>
      </c>
      <c r="F20" s="3">
        <f ca="1">IF(C9&gt;2100,J28,F21)</f>
        <v>67.2</v>
      </c>
      <c r="G20" s="15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2014</v>
      </c>
      <c r="U20" s="3" t="s">
        <v>41</v>
      </c>
      <c r="V20" s="3">
        <v>2</v>
      </c>
    </row>
    <row r="21" spans="2:22" ht="19.5" thickBot="1" x14ac:dyDescent="0.35">
      <c r="B21" s="10" t="s">
        <v>42</v>
      </c>
      <c r="C21" s="16">
        <f ca="1">F12</f>
        <v>69428.19767441861</v>
      </c>
      <c r="D21" s="14"/>
      <c r="E21" s="9" t="s">
        <v>426</v>
      </c>
      <c r="F21" s="3">
        <f ca="1">IF(C9&gt;1400,I28,H28)</f>
        <v>67.2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17</v>
      </c>
      <c r="T21" s="3">
        <v>2077</v>
      </c>
      <c r="U21" s="3" t="s">
        <v>43</v>
      </c>
      <c r="V21" s="3">
        <v>2</v>
      </c>
    </row>
    <row r="22" spans="2:22" ht="19.5" thickBot="1" x14ac:dyDescent="0.35">
      <c r="B22" s="10" t="s">
        <v>44</v>
      </c>
      <c r="C22" s="17">
        <f ca="1">C21*860/10000000</f>
        <v>5.9708250000000005</v>
      </c>
      <c r="D22" s="14"/>
      <c r="E22" s="3" t="s">
        <v>429</v>
      </c>
      <c r="F22" s="3">
        <f ca="1">F15*C19</f>
        <v>67200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2343</v>
      </c>
      <c r="U22" s="3" t="s">
        <v>45</v>
      </c>
      <c r="V22" s="3">
        <v>2</v>
      </c>
    </row>
    <row r="23" spans="2:22" ht="19.5" thickBot="1" x14ac:dyDescent="0.35">
      <c r="B23" s="10" t="s">
        <v>427</v>
      </c>
      <c r="C23" s="16">
        <f ca="1">OFFSET(E5,MATCH(C10,F6:F10,0),0)*C21</f>
        <v>12497.075581395349</v>
      </c>
      <c r="D23" s="1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 t="s">
        <v>12</v>
      </c>
      <c r="S23" s="3" t="s">
        <v>13</v>
      </c>
      <c r="T23" s="3">
        <v>2120</v>
      </c>
      <c r="U23" s="3" t="s">
        <v>46</v>
      </c>
      <c r="V23" s="3">
        <v>2</v>
      </c>
    </row>
    <row r="24" spans="2:22" ht="19.5" thickBot="1" x14ac:dyDescent="0.35">
      <c r="B24" s="18" t="s">
        <v>428</v>
      </c>
      <c r="C24" s="19">
        <f ca="1">K12</f>
        <v>22.687746436046513</v>
      </c>
      <c r="D24" s="2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1794</v>
      </c>
      <c r="U24" s="3" t="s">
        <v>47</v>
      </c>
      <c r="V24" s="3">
        <v>2</v>
      </c>
    </row>
    <row r="25" spans="2:22" x14ac:dyDescent="0.3">
      <c r="E25" s="3"/>
      <c r="F25" s="3"/>
      <c r="G25" s="81" t="s">
        <v>456</v>
      </c>
      <c r="H25" s="81"/>
      <c r="I25" s="81"/>
      <c r="J25" s="81"/>
      <c r="K25" s="81"/>
      <c r="L25" s="3"/>
      <c r="M25" s="3"/>
      <c r="N25" s="3"/>
      <c r="O25" s="3"/>
      <c r="P25" s="3"/>
      <c r="Q25" s="3"/>
      <c r="R25" s="3" t="s">
        <v>12</v>
      </c>
      <c r="S25" s="3" t="s">
        <v>17</v>
      </c>
      <c r="T25" s="3">
        <v>1826</v>
      </c>
      <c r="U25" s="3" t="s">
        <v>48</v>
      </c>
      <c r="V25" s="3">
        <v>2</v>
      </c>
    </row>
    <row r="26" spans="2:22" x14ac:dyDescent="0.3">
      <c r="E26" s="3"/>
      <c r="F26" s="3"/>
      <c r="G26" s="9"/>
      <c r="H26" s="9" t="s">
        <v>433</v>
      </c>
      <c r="I26" s="9" t="s">
        <v>434</v>
      </c>
      <c r="J26" s="9" t="s">
        <v>435</v>
      </c>
      <c r="K26" s="9" t="s">
        <v>436</v>
      </c>
      <c r="L26" s="3"/>
      <c r="M26" s="3"/>
      <c r="N26" s="3"/>
      <c r="O26" s="3"/>
      <c r="P26" s="3"/>
      <c r="Q26" s="3"/>
      <c r="R26" s="3" t="s">
        <v>12</v>
      </c>
      <c r="S26" s="3" t="s">
        <v>13</v>
      </c>
      <c r="T26" s="3">
        <v>2143</v>
      </c>
      <c r="U26" s="3" t="s">
        <v>49</v>
      </c>
      <c r="V26" s="3">
        <v>2</v>
      </c>
    </row>
    <row r="27" spans="2:22" x14ac:dyDescent="0.3">
      <c r="E27" s="3"/>
      <c r="F27" s="3"/>
      <c r="G27" s="3" t="s">
        <v>437</v>
      </c>
      <c r="H27" s="3">
        <v>25.8</v>
      </c>
      <c r="I27" s="3">
        <v>38.4</v>
      </c>
      <c r="J27" s="3">
        <v>53.6</v>
      </c>
      <c r="K27" s="3">
        <v>61.6</v>
      </c>
      <c r="L27" s="3"/>
      <c r="M27" s="3"/>
      <c r="N27" s="3"/>
      <c r="O27" s="3"/>
      <c r="P27" s="3"/>
      <c r="Q27" s="3"/>
      <c r="R27" s="3" t="s">
        <v>12</v>
      </c>
      <c r="S27" s="3" t="s">
        <v>17</v>
      </c>
      <c r="T27" s="3">
        <v>2031</v>
      </c>
      <c r="U27" s="3" t="s">
        <v>50</v>
      </c>
      <c r="V27" s="3">
        <v>2</v>
      </c>
    </row>
    <row r="28" spans="2:22" x14ac:dyDescent="0.3">
      <c r="E28" s="3"/>
      <c r="F28" s="3"/>
      <c r="G28" s="3" t="s">
        <v>438</v>
      </c>
      <c r="H28" s="3">
        <v>49.2</v>
      </c>
      <c r="I28" s="3">
        <v>67.2</v>
      </c>
      <c r="J28" s="3">
        <v>88.9</v>
      </c>
      <c r="K28" s="3">
        <v>101.2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1703</v>
      </c>
      <c r="U28" s="3" t="s">
        <v>51</v>
      </c>
      <c r="V28" s="3">
        <v>2</v>
      </c>
    </row>
    <row r="29" spans="2:22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1886</v>
      </c>
      <c r="U29" s="3" t="s">
        <v>52</v>
      </c>
      <c r="V29" s="3">
        <v>2</v>
      </c>
    </row>
    <row r="30" spans="2:22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1769</v>
      </c>
      <c r="U30" s="3" t="s">
        <v>53</v>
      </c>
      <c r="V30" s="3">
        <v>2</v>
      </c>
    </row>
    <row r="31" spans="2:22" x14ac:dyDescent="0.3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1946</v>
      </c>
      <c r="U31" s="3" t="s">
        <v>54</v>
      </c>
      <c r="V31" s="3">
        <v>2</v>
      </c>
    </row>
    <row r="32" spans="2:22" x14ac:dyDescent="0.3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1806</v>
      </c>
      <c r="U32" s="3" t="s">
        <v>55</v>
      </c>
      <c r="V32" s="3">
        <v>2</v>
      </c>
    </row>
    <row r="33" spans="5:22" x14ac:dyDescent="0.3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2026</v>
      </c>
      <c r="U33" s="3" t="s">
        <v>56</v>
      </c>
      <c r="V33" s="3">
        <v>2</v>
      </c>
    </row>
    <row r="34" spans="5:22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17</v>
      </c>
      <c r="T34" s="3">
        <v>1661</v>
      </c>
      <c r="U34" s="3" t="s">
        <v>57</v>
      </c>
      <c r="V34" s="3">
        <v>2</v>
      </c>
    </row>
    <row r="35" spans="5:22" x14ac:dyDescent="0.3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 t="s">
        <v>12</v>
      </c>
      <c r="S35" s="3" t="s">
        <v>13</v>
      </c>
      <c r="T35" s="3">
        <v>2254</v>
      </c>
      <c r="U35" s="3" t="s">
        <v>58</v>
      </c>
      <c r="V35" s="3">
        <v>2</v>
      </c>
    </row>
    <row r="36" spans="5:22" x14ac:dyDescent="0.3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 t="s">
        <v>12</v>
      </c>
      <c r="S36" s="3" t="s">
        <v>17</v>
      </c>
      <c r="T36" s="3">
        <v>1753</v>
      </c>
      <c r="U36" s="3" t="s">
        <v>59</v>
      </c>
      <c r="V36" s="3">
        <v>2</v>
      </c>
    </row>
    <row r="37" spans="5:22" x14ac:dyDescent="0.3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2249</v>
      </c>
      <c r="U37" s="3" t="s">
        <v>60</v>
      </c>
      <c r="V37" s="3">
        <v>2</v>
      </c>
    </row>
    <row r="38" spans="5:22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2102</v>
      </c>
      <c r="U38" s="3" t="s">
        <v>61</v>
      </c>
      <c r="V38" s="3">
        <v>2</v>
      </c>
    </row>
    <row r="39" spans="5:22" x14ac:dyDescent="0.3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2322</v>
      </c>
      <c r="U39" s="3" t="s">
        <v>62</v>
      </c>
      <c r="V39" s="3">
        <v>2</v>
      </c>
    </row>
    <row r="40" spans="5:22" x14ac:dyDescent="0.3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 t="s">
        <v>12</v>
      </c>
      <c r="S40" s="3" t="s">
        <v>13</v>
      </c>
      <c r="T40" s="3">
        <v>2203</v>
      </c>
      <c r="U40" s="3" t="s">
        <v>63</v>
      </c>
      <c r="V40" s="3">
        <v>2</v>
      </c>
    </row>
    <row r="41" spans="5:22" x14ac:dyDescent="0.3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1980</v>
      </c>
      <c r="U41" s="3" t="s">
        <v>64</v>
      </c>
      <c r="V41" s="3">
        <v>2</v>
      </c>
    </row>
    <row r="42" spans="5:22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1497</v>
      </c>
      <c r="U42" s="3" t="s">
        <v>65</v>
      </c>
      <c r="V42" s="3">
        <v>2</v>
      </c>
    </row>
    <row r="43" spans="5:22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17</v>
      </c>
      <c r="T43" s="3">
        <v>1829</v>
      </c>
      <c r="U43" s="3" t="s">
        <v>66</v>
      </c>
      <c r="V43" s="3">
        <v>2</v>
      </c>
    </row>
    <row r="44" spans="5:22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13</v>
      </c>
      <c r="T44" s="3">
        <v>2467</v>
      </c>
      <c r="U44" s="3" t="s">
        <v>67</v>
      </c>
      <c r="V44" s="3">
        <v>2</v>
      </c>
    </row>
    <row r="45" spans="5:22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1911</v>
      </c>
      <c r="U45" s="3" t="s">
        <v>68</v>
      </c>
      <c r="V45" s="3">
        <v>2</v>
      </c>
    </row>
    <row r="46" spans="5:22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17</v>
      </c>
      <c r="T46" s="3">
        <v>1824</v>
      </c>
      <c r="U46" s="3" t="s">
        <v>69</v>
      </c>
      <c r="V46" s="3">
        <v>2</v>
      </c>
    </row>
    <row r="47" spans="5:22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2325</v>
      </c>
      <c r="U47" s="3" t="s">
        <v>70</v>
      </c>
      <c r="V47" s="3">
        <v>2</v>
      </c>
    </row>
    <row r="48" spans="5:22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13</v>
      </c>
      <c r="T48" s="3">
        <v>2166</v>
      </c>
      <c r="U48" s="3" t="s">
        <v>71</v>
      </c>
      <c r="V48" s="3">
        <v>2</v>
      </c>
    </row>
    <row r="49" spans="5:22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17</v>
      </c>
      <c r="T49" s="3">
        <v>1935</v>
      </c>
      <c r="U49" s="3" t="s">
        <v>72</v>
      </c>
      <c r="V49" s="3">
        <v>2</v>
      </c>
    </row>
    <row r="50" spans="5:22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2146</v>
      </c>
      <c r="U50" s="3" t="s">
        <v>73</v>
      </c>
      <c r="V50" s="3">
        <v>2</v>
      </c>
    </row>
    <row r="51" spans="5:22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2295</v>
      </c>
      <c r="U51" s="3" t="s">
        <v>74</v>
      </c>
      <c r="V51" s="3">
        <v>2</v>
      </c>
    </row>
    <row r="52" spans="5:22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2203</v>
      </c>
      <c r="U52" s="3" t="s">
        <v>75</v>
      </c>
      <c r="V52" s="3">
        <v>2</v>
      </c>
    </row>
    <row r="53" spans="5:22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2313</v>
      </c>
      <c r="U53" s="3" t="s">
        <v>76</v>
      </c>
      <c r="V53" s="3">
        <v>2</v>
      </c>
    </row>
    <row r="54" spans="5:22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13</v>
      </c>
      <c r="T54" s="3">
        <v>2272</v>
      </c>
      <c r="U54" s="3" t="s">
        <v>77</v>
      </c>
      <c r="V54" s="3">
        <v>2</v>
      </c>
    </row>
    <row r="55" spans="5:22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1937</v>
      </c>
      <c r="U55" s="3" t="s">
        <v>78</v>
      </c>
      <c r="V55" s="3">
        <v>2</v>
      </c>
    </row>
    <row r="56" spans="5:22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1658</v>
      </c>
      <c r="U56" s="3" t="s">
        <v>79</v>
      </c>
      <c r="V56" s="3">
        <v>2</v>
      </c>
    </row>
    <row r="57" spans="5:22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1957</v>
      </c>
      <c r="U57" s="3" t="s">
        <v>80</v>
      </c>
      <c r="V57" s="3">
        <v>2</v>
      </c>
    </row>
    <row r="58" spans="5:22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17</v>
      </c>
      <c r="T58" s="3">
        <v>1654</v>
      </c>
      <c r="U58" s="3" t="s">
        <v>81</v>
      </c>
      <c r="V58" s="3">
        <v>2</v>
      </c>
    </row>
    <row r="59" spans="5:22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2375</v>
      </c>
      <c r="U59" s="3" t="s">
        <v>82</v>
      </c>
      <c r="V59" s="3">
        <v>2</v>
      </c>
    </row>
    <row r="60" spans="5:22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13</v>
      </c>
      <c r="T60" s="3">
        <v>2113</v>
      </c>
      <c r="U60" s="3" t="s">
        <v>83</v>
      </c>
      <c r="V60" s="3">
        <v>2</v>
      </c>
    </row>
    <row r="61" spans="5:22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17</v>
      </c>
      <c r="T61" s="3">
        <v>1891</v>
      </c>
      <c r="U61" s="3" t="s">
        <v>84</v>
      </c>
      <c r="V61" s="3">
        <v>2</v>
      </c>
    </row>
    <row r="62" spans="5:22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13</v>
      </c>
      <c r="T62" s="3">
        <v>2113</v>
      </c>
      <c r="U62" s="3" t="s">
        <v>85</v>
      </c>
      <c r="V62" s="3">
        <v>2</v>
      </c>
    </row>
    <row r="63" spans="5:22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1953</v>
      </c>
      <c r="U63" s="3" t="s">
        <v>86</v>
      </c>
      <c r="V63" s="3">
        <v>2</v>
      </c>
    </row>
    <row r="64" spans="5:22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2076</v>
      </c>
      <c r="U64" s="3" t="s">
        <v>87</v>
      </c>
      <c r="V64" s="3">
        <v>2</v>
      </c>
    </row>
    <row r="65" spans="5:22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1905</v>
      </c>
      <c r="U65" s="3" t="s">
        <v>88</v>
      </c>
      <c r="V65" s="3">
        <v>2</v>
      </c>
    </row>
    <row r="66" spans="5:22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1989</v>
      </c>
      <c r="U66" s="3" t="s">
        <v>89</v>
      </c>
      <c r="V66" s="3">
        <v>2</v>
      </c>
    </row>
    <row r="67" spans="5:22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12</v>
      </c>
      <c r="S67" s="3" t="s">
        <v>17</v>
      </c>
      <c r="T67" s="3">
        <v>1917</v>
      </c>
      <c r="U67" s="3" t="s">
        <v>90</v>
      </c>
      <c r="V67" s="3">
        <v>2</v>
      </c>
    </row>
    <row r="68" spans="5:22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13</v>
      </c>
      <c r="T68" s="3">
        <v>2921</v>
      </c>
      <c r="U68" s="3" t="s">
        <v>92</v>
      </c>
      <c r="V68" s="3">
        <v>2</v>
      </c>
    </row>
    <row r="69" spans="5:22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93</v>
      </c>
      <c r="T69" s="3">
        <v>3048</v>
      </c>
      <c r="U69" s="3" t="s">
        <v>94</v>
      </c>
      <c r="V69" s="3">
        <v>2</v>
      </c>
    </row>
    <row r="70" spans="5:22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2320</v>
      </c>
      <c r="U70" s="3" t="s">
        <v>95</v>
      </c>
      <c r="V70" s="3">
        <v>2</v>
      </c>
    </row>
    <row r="71" spans="5:22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2742</v>
      </c>
      <c r="U71" s="3" t="s">
        <v>96</v>
      </c>
      <c r="V71" s="3">
        <v>2</v>
      </c>
    </row>
    <row r="72" spans="5:22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2741</v>
      </c>
      <c r="U72" s="3" t="s">
        <v>97</v>
      </c>
      <c r="V72" s="3">
        <v>2</v>
      </c>
    </row>
    <row r="73" spans="5:22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2805</v>
      </c>
      <c r="U73" s="3" t="s">
        <v>98</v>
      </c>
      <c r="V73" s="3">
        <v>2</v>
      </c>
    </row>
    <row r="74" spans="5:22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2202</v>
      </c>
      <c r="U74" s="3" t="s">
        <v>99</v>
      </c>
      <c r="V74" s="3">
        <v>2</v>
      </c>
    </row>
    <row r="75" spans="5:22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2697</v>
      </c>
      <c r="U75" s="3" t="s">
        <v>100</v>
      </c>
      <c r="V75" s="3">
        <v>2</v>
      </c>
    </row>
    <row r="76" spans="5:22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13</v>
      </c>
      <c r="T76" s="3">
        <v>2566</v>
      </c>
      <c r="U76" s="3" t="s">
        <v>101</v>
      </c>
      <c r="V76" s="3">
        <v>2</v>
      </c>
    </row>
    <row r="77" spans="5:22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17</v>
      </c>
      <c r="T77" s="3">
        <v>1994</v>
      </c>
      <c r="U77" s="3" t="s">
        <v>102</v>
      </c>
      <c r="V77" s="3">
        <v>2</v>
      </c>
    </row>
    <row r="78" spans="5:22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13</v>
      </c>
      <c r="T78" s="3">
        <v>2317</v>
      </c>
      <c r="U78" s="3" t="s">
        <v>103</v>
      </c>
      <c r="V78" s="3">
        <v>2</v>
      </c>
    </row>
    <row r="79" spans="5:22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17</v>
      </c>
      <c r="T79" s="3">
        <v>2087</v>
      </c>
      <c r="U79" s="3" t="s">
        <v>104</v>
      </c>
      <c r="V79" s="3">
        <v>2</v>
      </c>
    </row>
    <row r="80" spans="5:22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2469</v>
      </c>
      <c r="U80" s="3" t="s">
        <v>105</v>
      </c>
      <c r="V80" s="3">
        <v>2</v>
      </c>
    </row>
    <row r="81" spans="5:22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13</v>
      </c>
      <c r="T81" s="3">
        <v>2487</v>
      </c>
      <c r="U81" s="3" t="s">
        <v>106</v>
      </c>
      <c r="V81" s="3">
        <v>2</v>
      </c>
    </row>
    <row r="82" spans="5:22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17</v>
      </c>
      <c r="T82" s="3">
        <v>2016</v>
      </c>
      <c r="U82" s="3" t="s">
        <v>107</v>
      </c>
      <c r="V82" s="3">
        <v>2</v>
      </c>
    </row>
    <row r="83" spans="5:22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13</v>
      </c>
      <c r="T83" s="3">
        <v>2240</v>
      </c>
      <c r="U83" s="3" t="s">
        <v>108</v>
      </c>
      <c r="V83" s="3">
        <v>2</v>
      </c>
    </row>
    <row r="84" spans="5:22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3061</v>
      </c>
      <c r="U84" s="3" t="s">
        <v>109</v>
      </c>
      <c r="V84" s="3">
        <v>2</v>
      </c>
    </row>
    <row r="85" spans="5:22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93</v>
      </c>
      <c r="T85" s="3">
        <v>3148</v>
      </c>
      <c r="U85" s="3" t="s">
        <v>110</v>
      </c>
      <c r="V85" s="3">
        <v>2</v>
      </c>
    </row>
    <row r="86" spans="5:22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13</v>
      </c>
      <c r="T86" s="3">
        <v>2271</v>
      </c>
      <c r="U86" s="3" t="s">
        <v>111</v>
      </c>
      <c r="V86" s="3">
        <v>2</v>
      </c>
    </row>
    <row r="87" spans="5:22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93</v>
      </c>
      <c r="T87" s="3">
        <v>3187</v>
      </c>
      <c r="U87" s="3" t="s">
        <v>112</v>
      </c>
      <c r="V87" s="3">
        <v>2</v>
      </c>
    </row>
    <row r="88" spans="5:22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17</v>
      </c>
      <c r="T88" s="3">
        <v>1899</v>
      </c>
      <c r="U88" s="3" t="s">
        <v>113</v>
      </c>
      <c r="V88" s="3">
        <v>2</v>
      </c>
    </row>
    <row r="89" spans="5:22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2211</v>
      </c>
      <c r="U89" s="3" t="s">
        <v>114</v>
      </c>
      <c r="V89" s="3">
        <v>2</v>
      </c>
    </row>
    <row r="90" spans="5:22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2241</v>
      </c>
      <c r="U90" s="3" t="s">
        <v>115</v>
      </c>
      <c r="V90" s="3">
        <v>2</v>
      </c>
    </row>
    <row r="91" spans="5:22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2364</v>
      </c>
      <c r="U91" s="3" t="s">
        <v>116</v>
      </c>
      <c r="V91" s="3">
        <v>2</v>
      </c>
    </row>
    <row r="92" spans="5:22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2253</v>
      </c>
      <c r="U92" s="3" t="s">
        <v>117</v>
      </c>
      <c r="V92" s="3">
        <v>2</v>
      </c>
    </row>
    <row r="93" spans="5:22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2368</v>
      </c>
      <c r="U93" s="3" t="s">
        <v>118</v>
      </c>
      <c r="V93" s="3">
        <v>2</v>
      </c>
    </row>
    <row r="94" spans="5:22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13</v>
      </c>
      <c r="T94" s="3">
        <v>2242</v>
      </c>
      <c r="U94" s="3" t="s">
        <v>119</v>
      </c>
      <c r="V94" s="3">
        <v>2</v>
      </c>
    </row>
    <row r="95" spans="5:22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93</v>
      </c>
      <c r="T95" s="3">
        <v>3163</v>
      </c>
      <c r="U95" s="3" t="s">
        <v>120</v>
      </c>
      <c r="V95" s="3">
        <v>2</v>
      </c>
    </row>
    <row r="96" spans="5:22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17</v>
      </c>
      <c r="T96" s="3">
        <v>1850</v>
      </c>
      <c r="U96" s="3" t="s">
        <v>121</v>
      </c>
      <c r="V96" s="3">
        <v>2</v>
      </c>
    </row>
    <row r="97" spans="5:22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2115</v>
      </c>
      <c r="U97" s="3" t="s">
        <v>122</v>
      </c>
      <c r="V97" s="3">
        <v>2</v>
      </c>
    </row>
    <row r="98" spans="5:22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2294</v>
      </c>
      <c r="U98" s="3" t="s">
        <v>123</v>
      </c>
      <c r="V98" s="3">
        <v>2</v>
      </c>
    </row>
    <row r="99" spans="5:22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2508</v>
      </c>
      <c r="U99" s="3" t="s">
        <v>124</v>
      </c>
      <c r="V99" s="3">
        <v>2</v>
      </c>
    </row>
    <row r="100" spans="5:22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2901</v>
      </c>
      <c r="U100" s="3" t="s">
        <v>125</v>
      </c>
      <c r="V100" s="3">
        <v>2</v>
      </c>
    </row>
    <row r="101" spans="5:22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13</v>
      </c>
      <c r="T101" s="3">
        <v>2828</v>
      </c>
      <c r="U101" s="3" t="s">
        <v>126</v>
      </c>
      <c r="V101" s="3">
        <v>2</v>
      </c>
    </row>
    <row r="102" spans="5:22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17</v>
      </c>
      <c r="T102" s="3">
        <v>1769</v>
      </c>
      <c r="U102" s="3" t="s">
        <v>127</v>
      </c>
      <c r="V102" s="3">
        <v>2</v>
      </c>
    </row>
    <row r="103" spans="5:22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3057</v>
      </c>
      <c r="U103" s="3" t="s">
        <v>128</v>
      </c>
      <c r="V103" s="3">
        <v>2</v>
      </c>
    </row>
    <row r="104" spans="5:22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93</v>
      </c>
      <c r="T104" s="3">
        <v>3048</v>
      </c>
      <c r="U104" s="3" t="s">
        <v>129</v>
      </c>
      <c r="V104" s="3">
        <v>2</v>
      </c>
    </row>
    <row r="105" spans="5:22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2196</v>
      </c>
      <c r="U105" s="3" t="s">
        <v>130</v>
      </c>
      <c r="V105" s="3">
        <v>2</v>
      </c>
    </row>
    <row r="106" spans="5:22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2464</v>
      </c>
      <c r="U106" s="3" t="s">
        <v>131</v>
      </c>
      <c r="V106" s="3">
        <v>2</v>
      </c>
    </row>
    <row r="107" spans="5:22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13</v>
      </c>
      <c r="T107" s="3">
        <v>2690</v>
      </c>
      <c r="U107" s="3" t="s">
        <v>132</v>
      </c>
      <c r="V107" s="3">
        <v>2</v>
      </c>
    </row>
    <row r="108" spans="5:22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17</v>
      </c>
      <c r="T108" s="3">
        <v>1956</v>
      </c>
      <c r="U108" s="3" t="s">
        <v>133</v>
      </c>
      <c r="V108" s="3">
        <v>2</v>
      </c>
    </row>
    <row r="109" spans="5:22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2187</v>
      </c>
      <c r="U109" s="3" t="s">
        <v>134</v>
      </c>
      <c r="V109" s="3">
        <v>2</v>
      </c>
    </row>
    <row r="110" spans="5:22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13</v>
      </c>
      <c r="T110" s="3">
        <v>2184</v>
      </c>
      <c r="U110" s="3" t="s">
        <v>135</v>
      </c>
      <c r="V110" s="3">
        <v>2</v>
      </c>
    </row>
    <row r="111" spans="5:22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17</v>
      </c>
      <c r="T111" s="3">
        <v>2056</v>
      </c>
      <c r="U111" s="3" t="s">
        <v>136</v>
      </c>
      <c r="V111" s="3">
        <v>2</v>
      </c>
    </row>
    <row r="112" spans="5:22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2721</v>
      </c>
      <c r="U112" s="3" t="s">
        <v>137</v>
      </c>
      <c r="V112" s="3">
        <v>2</v>
      </c>
    </row>
    <row r="113" spans="5:22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2977</v>
      </c>
      <c r="U113" s="3" t="s">
        <v>138</v>
      </c>
      <c r="V113" s="3">
        <v>2</v>
      </c>
    </row>
    <row r="114" spans="5:22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2894</v>
      </c>
      <c r="U114" s="3" t="s">
        <v>139</v>
      </c>
      <c r="V114" s="3">
        <v>2</v>
      </c>
    </row>
    <row r="115" spans="5:22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2675</v>
      </c>
      <c r="U115" s="3" t="s">
        <v>140</v>
      </c>
      <c r="V115" s="3">
        <v>2</v>
      </c>
    </row>
    <row r="116" spans="5:22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2832</v>
      </c>
      <c r="U116" s="3" t="s">
        <v>141</v>
      </c>
      <c r="V116" s="3">
        <v>2</v>
      </c>
    </row>
    <row r="117" spans="5:22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2652</v>
      </c>
      <c r="U117" s="3" t="s">
        <v>142</v>
      </c>
      <c r="V117" s="3">
        <v>2</v>
      </c>
    </row>
    <row r="118" spans="5:22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13</v>
      </c>
      <c r="T118" s="3">
        <v>2741</v>
      </c>
      <c r="U118" s="3" t="s">
        <v>143</v>
      </c>
      <c r="V118" s="3">
        <v>2</v>
      </c>
    </row>
    <row r="119" spans="5:22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2069</v>
      </c>
      <c r="U119" s="3" t="s">
        <v>144</v>
      </c>
      <c r="V119" s="3">
        <v>2</v>
      </c>
    </row>
    <row r="120" spans="5:22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17</v>
      </c>
      <c r="T120" s="3">
        <v>1901</v>
      </c>
      <c r="U120" s="3" t="s">
        <v>145</v>
      </c>
      <c r="V120" s="3">
        <v>2</v>
      </c>
    </row>
    <row r="121" spans="5:22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2311</v>
      </c>
      <c r="U121" s="3" t="s">
        <v>146</v>
      </c>
      <c r="V121" s="3">
        <v>2</v>
      </c>
    </row>
    <row r="122" spans="5:22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2120</v>
      </c>
      <c r="U122" s="3" t="s">
        <v>147</v>
      </c>
      <c r="V122" s="3">
        <v>2</v>
      </c>
    </row>
    <row r="123" spans="5:22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2183</v>
      </c>
      <c r="U123" s="3" t="s">
        <v>148</v>
      </c>
      <c r="V123" s="3">
        <v>2</v>
      </c>
    </row>
    <row r="124" spans="5:22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2734</v>
      </c>
      <c r="U124" s="3" t="s">
        <v>149</v>
      </c>
      <c r="V124" s="3">
        <v>2</v>
      </c>
    </row>
    <row r="125" spans="5:22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2963</v>
      </c>
      <c r="U125" s="3" t="s">
        <v>150</v>
      </c>
      <c r="V125" s="3">
        <v>2</v>
      </c>
    </row>
    <row r="126" spans="5:22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2324</v>
      </c>
      <c r="U126" s="3" t="s">
        <v>151</v>
      </c>
      <c r="V126" s="3">
        <v>2</v>
      </c>
    </row>
    <row r="127" spans="5:22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2384</v>
      </c>
      <c r="U127" s="3" t="s">
        <v>152</v>
      </c>
      <c r="V127" s="3">
        <v>2</v>
      </c>
    </row>
    <row r="128" spans="5:22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2289</v>
      </c>
      <c r="U128" s="3" t="s">
        <v>153</v>
      </c>
      <c r="V128" s="3">
        <v>2</v>
      </c>
    </row>
    <row r="129" spans="5:22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2196</v>
      </c>
      <c r="U129" s="3" t="s">
        <v>154</v>
      </c>
      <c r="V129" s="3">
        <v>2</v>
      </c>
    </row>
    <row r="130" spans="5:22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2202</v>
      </c>
      <c r="U130" s="3" t="s">
        <v>155</v>
      </c>
      <c r="V130" s="3">
        <v>2</v>
      </c>
    </row>
    <row r="131" spans="5:22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13</v>
      </c>
      <c r="T131" s="3">
        <v>2338</v>
      </c>
      <c r="U131" s="3" t="s">
        <v>156</v>
      </c>
      <c r="V131" s="3">
        <v>2</v>
      </c>
    </row>
    <row r="132" spans="5:22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1825</v>
      </c>
      <c r="U132" s="3" t="s">
        <v>157</v>
      </c>
      <c r="V132" s="3">
        <v>2</v>
      </c>
    </row>
    <row r="133" spans="5:22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1742</v>
      </c>
      <c r="U133" s="3" t="s">
        <v>158</v>
      </c>
      <c r="V133" s="3">
        <v>2</v>
      </c>
    </row>
    <row r="134" spans="5:22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1879</v>
      </c>
      <c r="U134" s="3" t="s">
        <v>159</v>
      </c>
      <c r="V134" s="3">
        <v>2</v>
      </c>
    </row>
    <row r="135" spans="5:22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1830</v>
      </c>
      <c r="U135" s="3" t="s">
        <v>160</v>
      </c>
      <c r="V135" s="3">
        <v>2</v>
      </c>
    </row>
    <row r="136" spans="5:22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17</v>
      </c>
      <c r="T136" s="3">
        <v>1954</v>
      </c>
      <c r="U136" s="3" t="s">
        <v>161</v>
      </c>
      <c r="V136" s="3">
        <v>2</v>
      </c>
    </row>
    <row r="137" spans="5:22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2464</v>
      </c>
      <c r="U137" s="3" t="s">
        <v>162</v>
      </c>
      <c r="V137" s="3">
        <v>2</v>
      </c>
    </row>
    <row r="138" spans="5:22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2761</v>
      </c>
      <c r="U138" s="3" t="s">
        <v>163</v>
      </c>
      <c r="V138" s="3">
        <v>2</v>
      </c>
    </row>
    <row r="139" spans="5:22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2306</v>
      </c>
      <c r="U139" s="3" t="s">
        <v>164</v>
      </c>
      <c r="V139" s="3">
        <v>2</v>
      </c>
    </row>
    <row r="140" spans="5:22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91</v>
      </c>
      <c r="S140" s="3" t="s">
        <v>13</v>
      </c>
      <c r="T140" s="3">
        <v>2715</v>
      </c>
      <c r="U140" s="3" t="s">
        <v>165</v>
      </c>
      <c r="V140" s="3">
        <v>2</v>
      </c>
    </row>
    <row r="141" spans="5:22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13</v>
      </c>
      <c r="T141" s="3">
        <v>2535</v>
      </c>
      <c r="U141" s="3" t="s">
        <v>167</v>
      </c>
      <c r="V141" s="3">
        <v>3</v>
      </c>
    </row>
    <row r="142" spans="5:22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1898</v>
      </c>
      <c r="U142" s="3" t="s">
        <v>168</v>
      </c>
      <c r="V142" s="3">
        <v>3</v>
      </c>
    </row>
    <row r="143" spans="5:22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17</v>
      </c>
      <c r="T143" s="3">
        <v>1922</v>
      </c>
      <c r="U143" s="3" t="s">
        <v>169</v>
      </c>
      <c r="V143" s="3">
        <v>3</v>
      </c>
    </row>
    <row r="144" spans="5:22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13</v>
      </c>
      <c r="T144" s="3">
        <v>2134</v>
      </c>
      <c r="U144" s="3" t="s">
        <v>170</v>
      </c>
      <c r="V144" s="3">
        <v>3</v>
      </c>
    </row>
    <row r="145" spans="5:22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17</v>
      </c>
      <c r="T145" s="3">
        <v>1642</v>
      </c>
      <c r="U145" s="3" t="s">
        <v>171</v>
      </c>
      <c r="V145" s="3">
        <v>3</v>
      </c>
    </row>
    <row r="146" spans="5:22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13</v>
      </c>
      <c r="T146" s="3">
        <v>2408</v>
      </c>
      <c r="U146" s="3" t="s">
        <v>172</v>
      </c>
      <c r="V146" s="3">
        <v>3</v>
      </c>
    </row>
    <row r="147" spans="5:22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173</v>
      </c>
      <c r="T147" s="3">
        <v>1243</v>
      </c>
      <c r="U147" s="3" t="s">
        <v>174</v>
      </c>
      <c r="V147" s="3">
        <v>3</v>
      </c>
    </row>
    <row r="148" spans="5:22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13</v>
      </c>
      <c r="T148" s="3">
        <v>2783</v>
      </c>
      <c r="U148" s="3" t="s">
        <v>175</v>
      </c>
      <c r="V148" s="3">
        <v>3</v>
      </c>
    </row>
    <row r="149" spans="5:22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173</v>
      </c>
      <c r="T149" s="3">
        <v>1295</v>
      </c>
      <c r="U149" s="3" t="s">
        <v>176</v>
      </c>
      <c r="V149" s="3">
        <v>3</v>
      </c>
    </row>
    <row r="150" spans="5:22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17</v>
      </c>
      <c r="T150" s="3">
        <v>1942</v>
      </c>
      <c r="U150" s="3" t="s">
        <v>177</v>
      </c>
      <c r="V150" s="3">
        <v>3</v>
      </c>
    </row>
    <row r="151" spans="5:22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13</v>
      </c>
      <c r="T151" s="3">
        <v>2199</v>
      </c>
      <c r="U151" s="3" t="s">
        <v>178</v>
      </c>
      <c r="V151" s="3">
        <v>3</v>
      </c>
    </row>
    <row r="152" spans="5:22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17</v>
      </c>
      <c r="T152" s="3">
        <v>1912</v>
      </c>
      <c r="U152" s="3" t="s">
        <v>179</v>
      </c>
      <c r="V152" s="3">
        <v>3</v>
      </c>
    </row>
    <row r="153" spans="5:22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13</v>
      </c>
      <c r="T153" s="3">
        <v>2758</v>
      </c>
      <c r="U153" s="3" t="s">
        <v>180</v>
      </c>
      <c r="V153" s="3">
        <v>3</v>
      </c>
    </row>
    <row r="154" spans="5:22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1620</v>
      </c>
      <c r="U154" s="3" t="s">
        <v>181</v>
      </c>
      <c r="V154" s="3">
        <v>3</v>
      </c>
    </row>
    <row r="155" spans="5:22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17</v>
      </c>
      <c r="T155" s="3">
        <v>1786</v>
      </c>
      <c r="U155" s="3" t="s">
        <v>182</v>
      </c>
      <c r="V155" s="3">
        <v>3</v>
      </c>
    </row>
    <row r="156" spans="5:22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13</v>
      </c>
      <c r="T156" s="3">
        <v>2921</v>
      </c>
      <c r="U156" s="3" t="s">
        <v>183</v>
      </c>
      <c r="V156" s="3">
        <v>3</v>
      </c>
    </row>
    <row r="157" spans="5:22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1769</v>
      </c>
      <c r="U157" s="3" t="s">
        <v>184</v>
      </c>
      <c r="V157" s="3">
        <v>3</v>
      </c>
    </row>
    <row r="158" spans="5:22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17</v>
      </c>
      <c r="T158" s="3">
        <v>1952</v>
      </c>
      <c r="U158" s="3" t="s">
        <v>185</v>
      </c>
      <c r="V158" s="3">
        <v>3</v>
      </c>
    </row>
    <row r="159" spans="5:22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13</v>
      </c>
      <c r="T159" s="3">
        <v>2328</v>
      </c>
      <c r="U159" s="3" t="s">
        <v>186</v>
      </c>
      <c r="V159" s="3">
        <v>3</v>
      </c>
    </row>
    <row r="160" spans="5:22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17</v>
      </c>
      <c r="T160" s="3">
        <v>1747</v>
      </c>
      <c r="U160" s="3" t="s">
        <v>187</v>
      </c>
      <c r="V160" s="3">
        <v>3</v>
      </c>
    </row>
    <row r="161" spans="5:22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13</v>
      </c>
      <c r="T161" s="3">
        <v>2927</v>
      </c>
      <c r="U161" s="3" t="s">
        <v>188</v>
      </c>
      <c r="V161" s="3">
        <v>3</v>
      </c>
    </row>
    <row r="162" spans="5:22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17</v>
      </c>
      <c r="T162" s="3">
        <v>2063</v>
      </c>
      <c r="U162" s="3" t="s">
        <v>189</v>
      </c>
      <c r="V162" s="3">
        <v>3</v>
      </c>
    </row>
    <row r="163" spans="5:22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13</v>
      </c>
      <c r="T163" s="3">
        <v>2189</v>
      </c>
      <c r="U163" s="3" t="s">
        <v>190</v>
      </c>
      <c r="V163" s="3">
        <v>3</v>
      </c>
    </row>
    <row r="164" spans="5:22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17</v>
      </c>
      <c r="T164" s="3">
        <v>1966</v>
      </c>
      <c r="U164" s="3" t="s">
        <v>191</v>
      </c>
      <c r="V164" s="3">
        <v>3</v>
      </c>
    </row>
    <row r="165" spans="5:22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2104</v>
      </c>
      <c r="U165" s="3" t="s">
        <v>192</v>
      </c>
      <c r="V165" s="3">
        <v>3</v>
      </c>
    </row>
    <row r="166" spans="5:22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13</v>
      </c>
      <c r="T166" s="3">
        <v>2652</v>
      </c>
      <c r="U166" s="3" t="s">
        <v>193</v>
      </c>
      <c r="V166" s="3">
        <v>3</v>
      </c>
    </row>
    <row r="167" spans="5:22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1733</v>
      </c>
      <c r="U167" s="3" t="s">
        <v>194</v>
      </c>
      <c r="V167" s="3">
        <v>3</v>
      </c>
    </row>
    <row r="168" spans="5:22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17</v>
      </c>
      <c r="T168" s="3">
        <v>1926</v>
      </c>
      <c r="U168" s="3" t="s">
        <v>195</v>
      </c>
      <c r="V168" s="3">
        <v>3</v>
      </c>
    </row>
    <row r="169" spans="5:22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13</v>
      </c>
      <c r="T169" s="3">
        <v>2224</v>
      </c>
      <c r="U169" s="3" t="s">
        <v>196</v>
      </c>
      <c r="V169" s="3">
        <v>3</v>
      </c>
    </row>
    <row r="170" spans="5:22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93</v>
      </c>
      <c r="T170" s="3">
        <v>3134</v>
      </c>
      <c r="U170" s="3" t="s">
        <v>197</v>
      </c>
      <c r="V170" s="3">
        <v>3</v>
      </c>
    </row>
    <row r="171" spans="5:22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1450</v>
      </c>
      <c r="U171" s="3" t="s">
        <v>198</v>
      </c>
      <c r="V171" s="3">
        <v>3</v>
      </c>
    </row>
    <row r="172" spans="5:22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17</v>
      </c>
      <c r="T172" s="3">
        <v>1582</v>
      </c>
      <c r="U172" s="3" t="s">
        <v>199</v>
      </c>
      <c r="V172" s="3">
        <v>3</v>
      </c>
    </row>
    <row r="173" spans="5:22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2427</v>
      </c>
      <c r="U173" s="3" t="s">
        <v>200</v>
      </c>
      <c r="V173" s="3">
        <v>3</v>
      </c>
    </row>
    <row r="174" spans="5:22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13</v>
      </c>
      <c r="T174" s="3">
        <v>2129</v>
      </c>
      <c r="U174" s="3" t="s">
        <v>201</v>
      </c>
      <c r="V174" s="3">
        <v>3</v>
      </c>
    </row>
    <row r="175" spans="5:22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173</v>
      </c>
      <c r="T175" s="3">
        <v>1085</v>
      </c>
      <c r="U175" s="3" t="s">
        <v>202</v>
      </c>
      <c r="V175" s="3">
        <v>3</v>
      </c>
    </row>
    <row r="176" spans="5:22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1811</v>
      </c>
      <c r="U176" s="3" t="s">
        <v>203</v>
      </c>
      <c r="V176" s="3">
        <v>3</v>
      </c>
    </row>
    <row r="177" spans="5:22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1571</v>
      </c>
      <c r="U177" s="3" t="s">
        <v>204</v>
      </c>
      <c r="V177" s="3">
        <v>3</v>
      </c>
    </row>
    <row r="178" spans="5:22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1832</v>
      </c>
      <c r="U178" s="3" t="s">
        <v>205</v>
      </c>
      <c r="V178" s="3">
        <v>3</v>
      </c>
    </row>
    <row r="179" spans="5:22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1637</v>
      </c>
      <c r="U179" s="3" t="s">
        <v>206</v>
      </c>
      <c r="V179" s="3">
        <v>3</v>
      </c>
    </row>
    <row r="180" spans="5:22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</v>
      </c>
      <c r="T180" s="3">
        <v>1814</v>
      </c>
      <c r="U180" s="3" t="s">
        <v>207</v>
      </c>
      <c r="V180" s="3">
        <v>3</v>
      </c>
    </row>
    <row r="181" spans="5:22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173</v>
      </c>
      <c r="T181" s="3">
        <v>1240</v>
      </c>
      <c r="U181" s="3" t="s">
        <v>208</v>
      </c>
      <c r="V181" s="3">
        <v>3</v>
      </c>
    </row>
    <row r="182" spans="5:22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1693</v>
      </c>
      <c r="U182" s="3" t="s">
        <v>209</v>
      </c>
      <c r="V182" s="3">
        <v>3</v>
      </c>
    </row>
    <row r="183" spans="5:22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1818</v>
      </c>
      <c r="U183" s="3" t="s">
        <v>210</v>
      </c>
      <c r="V183" s="3">
        <v>3</v>
      </c>
    </row>
    <row r="184" spans="5:22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1659</v>
      </c>
      <c r="U184" s="3" t="s">
        <v>211</v>
      </c>
      <c r="V184" s="3">
        <v>3</v>
      </c>
    </row>
    <row r="185" spans="5:22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1935</v>
      </c>
      <c r="U185" s="3" t="s">
        <v>212</v>
      </c>
      <c r="V185" s="3">
        <v>3</v>
      </c>
    </row>
    <row r="186" spans="5:22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1886</v>
      </c>
      <c r="U186" s="3" t="s">
        <v>213</v>
      </c>
      <c r="V186" s="3">
        <v>3</v>
      </c>
    </row>
    <row r="187" spans="5:22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17</v>
      </c>
      <c r="T187" s="3">
        <v>1982</v>
      </c>
      <c r="U187" s="3" t="s">
        <v>214</v>
      </c>
      <c r="V187" s="3">
        <v>3</v>
      </c>
    </row>
    <row r="188" spans="5:22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2229</v>
      </c>
      <c r="U188" s="3" t="s">
        <v>215</v>
      </c>
      <c r="V188" s="3">
        <v>3</v>
      </c>
    </row>
    <row r="189" spans="5:22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13</v>
      </c>
      <c r="T189" s="3">
        <v>2547</v>
      </c>
      <c r="U189" s="3" t="s">
        <v>216</v>
      </c>
      <c r="V189" s="3">
        <v>3</v>
      </c>
    </row>
    <row r="190" spans="5:22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1801</v>
      </c>
      <c r="U190" s="3" t="s">
        <v>217</v>
      </c>
      <c r="V190" s="3">
        <v>3</v>
      </c>
    </row>
    <row r="191" spans="5:22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17</v>
      </c>
      <c r="T191" s="3">
        <v>1561</v>
      </c>
      <c r="U191" s="3" t="s">
        <v>218</v>
      </c>
      <c r="V191" s="3">
        <v>3</v>
      </c>
    </row>
    <row r="192" spans="5:22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13</v>
      </c>
      <c r="T192" s="3">
        <v>2788</v>
      </c>
      <c r="U192" s="3" t="s">
        <v>219</v>
      </c>
      <c r="V192" s="3">
        <v>3</v>
      </c>
    </row>
    <row r="193" spans="5:22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</v>
      </c>
      <c r="T193" s="3">
        <v>1791</v>
      </c>
      <c r="U193" s="3" t="s">
        <v>220</v>
      </c>
      <c r="V193" s="3">
        <v>3</v>
      </c>
    </row>
    <row r="194" spans="5:22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173</v>
      </c>
      <c r="T194" s="3">
        <v>1295</v>
      </c>
      <c r="U194" s="3" t="s">
        <v>221</v>
      </c>
      <c r="V194" s="3">
        <v>3</v>
      </c>
    </row>
    <row r="195" spans="5:22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1532</v>
      </c>
      <c r="U195" s="3" t="s">
        <v>222</v>
      </c>
      <c r="V195" s="3">
        <v>3</v>
      </c>
    </row>
    <row r="196" spans="5:22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17</v>
      </c>
      <c r="T196" s="3">
        <v>1575</v>
      </c>
      <c r="U196" s="3" t="s">
        <v>223</v>
      </c>
      <c r="V196" s="3">
        <v>3</v>
      </c>
    </row>
    <row r="197" spans="5:22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13</v>
      </c>
      <c r="T197" s="3">
        <v>2260</v>
      </c>
      <c r="U197" s="3" t="s">
        <v>224</v>
      </c>
      <c r="V197" s="3">
        <v>3</v>
      </c>
    </row>
    <row r="198" spans="5:22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1769</v>
      </c>
      <c r="U198" s="3" t="s">
        <v>225</v>
      </c>
      <c r="V198" s="3">
        <v>3</v>
      </c>
    </row>
    <row r="199" spans="5:22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2075</v>
      </c>
      <c r="U199" s="3" t="s">
        <v>226</v>
      </c>
      <c r="V199" s="3">
        <v>3</v>
      </c>
    </row>
    <row r="200" spans="5:22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1936</v>
      </c>
      <c r="U200" s="3" t="s">
        <v>227</v>
      </c>
      <c r="V200" s="3">
        <v>3</v>
      </c>
    </row>
    <row r="201" spans="5:22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2013</v>
      </c>
      <c r="U201" s="3" t="s">
        <v>228</v>
      </c>
      <c r="V201" s="3">
        <v>3</v>
      </c>
    </row>
    <row r="202" spans="5:22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1865</v>
      </c>
      <c r="U202" s="3" t="s">
        <v>229</v>
      </c>
      <c r="V202" s="3">
        <v>3</v>
      </c>
    </row>
    <row r="203" spans="5:22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1919</v>
      </c>
      <c r="U203" s="3" t="s">
        <v>230</v>
      </c>
      <c r="V203" s="3">
        <v>3</v>
      </c>
    </row>
    <row r="204" spans="5:22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1649</v>
      </c>
      <c r="U204" s="3" t="s">
        <v>231</v>
      </c>
      <c r="V204" s="3">
        <v>3</v>
      </c>
    </row>
    <row r="205" spans="5:22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1641</v>
      </c>
      <c r="U205" s="3" t="s">
        <v>232</v>
      </c>
      <c r="V205" s="3">
        <v>3</v>
      </c>
    </row>
    <row r="206" spans="5:22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17</v>
      </c>
      <c r="T206" s="3">
        <v>2009</v>
      </c>
      <c r="U206" s="3" t="s">
        <v>233</v>
      </c>
      <c r="V206" s="3">
        <v>3</v>
      </c>
    </row>
    <row r="207" spans="5:22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2222</v>
      </c>
      <c r="U207" s="3" t="s">
        <v>234</v>
      </c>
      <c r="V207" s="3">
        <v>3</v>
      </c>
    </row>
    <row r="208" spans="5:22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13</v>
      </c>
      <c r="T208" s="3">
        <v>2805</v>
      </c>
      <c r="U208" s="3" t="s">
        <v>235</v>
      </c>
      <c r="V208" s="3">
        <v>3</v>
      </c>
    </row>
    <row r="209" spans="5:22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1754</v>
      </c>
      <c r="U209" s="3" t="s">
        <v>236</v>
      </c>
      <c r="V209" s="3">
        <v>3</v>
      </c>
    </row>
    <row r="210" spans="5:22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1789</v>
      </c>
      <c r="U210" s="3" t="s">
        <v>237</v>
      </c>
      <c r="V210" s="3">
        <v>3</v>
      </c>
    </row>
    <row r="211" spans="5:22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17</v>
      </c>
      <c r="T211" s="3">
        <v>1669</v>
      </c>
      <c r="U211" s="3" t="s">
        <v>238</v>
      </c>
      <c r="V211" s="3">
        <v>3</v>
      </c>
    </row>
    <row r="212" spans="5:22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13</v>
      </c>
      <c r="T212" s="3">
        <v>2224</v>
      </c>
      <c r="U212" s="3" t="s">
        <v>239</v>
      </c>
      <c r="V212" s="3">
        <v>3</v>
      </c>
    </row>
    <row r="213" spans="5:22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1903</v>
      </c>
      <c r="U213" s="3" t="s">
        <v>240</v>
      </c>
      <c r="V213" s="3">
        <v>3</v>
      </c>
    </row>
    <row r="214" spans="5:22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1831</v>
      </c>
      <c r="U214" s="3" t="s">
        <v>241</v>
      </c>
      <c r="V214" s="3">
        <v>3</v>
      </c>
    </row>
    <row r="215" spans="5:22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17</v>
      </c>
      <c r="T215" s="3">
        <v>1823</v>
      </c>
      <c r="U215" s="3" t="s">
        <v>242</v>
      </c>
      <c r="V215" s="3">
        <v>3</v>
      </c>
    </row>
    <row r="216" spans="5:22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13</v>
      </c>
      <c r="T216" s="3">
        <v>2161</v>
      </c>
      <c r="U216" s="3" t="s">
        <v>243</v>
      </c>
      <c r="V216" s="3">
        <v>3</v>
      </c>
    </row>
    <row r="217" spans="5:22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</v>
      </c>
      <c r="T217" s="3">
        <v>2018</v>
      </c>
      <c r="U217" s="3" t="s">
        <v>244</v>
      </c>
      <c r="V217" s="3">
        <v>3</v>
      </c>
    </row>
    <row r="218" spans="5:22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173</v>
      </c>
      <c r="T218" s="3">
        <v>1255</v>
      </c>
      <c r="U218" s="3" t="s">
        <v>4</v>
      </c>
      <c r="V218" s="3">
        <v>3</v>
      </c>
    </row>
    <row r="219" spans="5:22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2344</v>
      </c>
      <c r="U219" s="3" t="s">
        <v>245</v>
      </c>
      <c r="V219" s="3">
        <v>3</v>
      </c>
    </row>
    <row r="220" spans="5:22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13</v>
      </c>
      <c r="T220" s="3">
        <v>2141</v>
      </c>
      <c r="U220" s="3" t="s">
        <v>246</v>
      </c>
      <c r="V220" s="3">
        <v>3</v>
      </c>
    </row>
    <row r="221" spans="5:22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17</v>
      </c>
      <c r="T221" s="3">
        <v>2012</v>
      </c>
      <c r="U221" s="3" t="s">
        <v>247</v>
      </c>
      <c r="V221" s="3">
        <v>3</v>
      </c>
    </row>
    <row r="222" spans="5:22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2440</v>
      </c>
      <c r="U222" s="3" t="s">
        <v>248</v>
      </c>
      <c r="V222" s="3">
        <v>3</v>
      </c>
    </row>
    <row r="223" spans="5:22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2280</v>
      </c>
      <c r="U223" s="3" t="s">
        <v>249</v>
      </c>
      <c r="V223" s="3">
        <v>3</v>
      </c>
    </row>
    <row r="224" spans="5:22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13</v>
      </c>
      <c r="T224" s="3">
        <v>2121</v>
      </c>
      <c r="U224" s="3" t="s">
        <v>250</v>
      </c>
      <c r="V224" s="3">
        <v>3</v>
      </c>
    </row>
    <row r="225" spans="5:22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1536</v>
      </c>
      <c r="U225" s="3" t="s">
        <v>251</v>
      </c>
      <c r="V225" s="3">
        <v>3</v>
      </c>
    </row>
    <row r="226" spans="5:22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1828</v>
      </c>
      <c r="U226" s="3" t="s">
        <v>252</v>
      </c>
      <c r="V226" s="3">
        <v>3</v>
      </c>
    </row>
    <row r="227" spans="5:22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1599</v>
      </c>
      <c r="U227" s="3" t="s">
        <v>253</v>
      </c>
      <c r="V227" s="3">
        <v>3</v>
      </c>
    </row>
    <row r="228" spans="5:22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17</v>
      </c>
      <c r="T228" s="3">
        <v>1908</v>
      </c>
      <c r="U228" s="3" t="s">
        <v>254</v>
      </c>
      <c r="V228" s="3">
        <v>3</v>
      </c>
    </row>
    <row r="229" spans="5:22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2761</v>
      </c>
      <c r="U229" s="3" t="s">
        <v>255</v>
      </c>
      <c r="V229" s="3">
        <v>3</v>
      </c>
    </row>
    <row r="230" spans="5:22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2640</v>
      </c>
      <c r="U230" s="3" t="s">
        <v>256</v>
      </c>
      <c r="V230" s="3">
        <v>3</v>
      </c>
    </row>
    <row r="231" spans="5:22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2958</v>
      </c>
      <c r="U231" s="3" t="s">
        <v>257</v>
      </c>
      <c r="V231" s="3">
        <v>3</v>
      </c>
    </row>
    <row r="232" spans="5:22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2399</v>
      </c>
      <c r="U232" s="3" t="s">
        <v>258</v>
      </c>
      <c r="V232" s="3">
        <v>3</v>
      </c>
    </row>
    <row r="233" spans="5:22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2548</v>
      </c>
      <c r="U233" s="3" t="s">
        <v>259</v>
      </c>
      <c r="V233" s="3">
        <v>3</v>
      </c>
    </row>
    <row r="234" spans="5:22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2325</v>
      </c>
      <c r="U234" s="3" t="s">
        <v>260</v>
      </c>
      <c r="V234" s="3">
        <v>3</v>
      </c>
    </row>
    <row r="235" spans="5:22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2203</v>
      </c>
      <c r="U235" s="3" t="s">
        <v>261</v>
      </c>
      <c r="V235" s="3">
        <v>3</v>
      </c>
    </row>
    <row r="236" spans="5:22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13</v>
      </c>
      <c r="T236" s="3">
        <v>2430</v>
      </c>
      <c r="U236" s="3" t="s">
        <v>262</v>
      </c>
      <c r="V236" s="3">
        <v>3</v>
      </c>
    </row>
    <row r="237" spans="5:22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17</v>
      </c>
      <c r="T237" s="3">
        <v>1415</v>
      </c>
      <c r="U237" s="3" t="s">
        <v>263</v>
      </c>
      <c r="V237" s="3">
        <v>3</v>
      </c>
    </row>
    <row r="238" spans="5:22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13</v>
      </c>
      <c r="T238" s="3">
        <v>2287</v>
      </c>
      <c r="U238" s="3" t="s">
        <v>264</v>
      </c>
      <c r="V238" s="3">
        <v>3</v>
      </c>
    </row>
    <row r="239" spans="5:22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17</v>
      </c>
      <c r="T239" s="3">
        <v>1751</v>
      </c>
      <c r="U239" s="3" t="s">
        <v>265</v>
      </c>
      <c r="V239" s="3">
        <v>3</v>
      </c>
    </row>
    <row r="240" spans="5:22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13</v>
      </c>
      <c r="T240" s="3">
        <v>2114</v>
      </c>
      <c r="U240" s="3" t="s">
        <v>266</v>
      </c>
      <c r="V240" s="3">
        <v>3</v>
      </c>
    </row>
    <row r="241" spans="5:22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1908</v>
      </c>
      <c r="U241" s="3" t="s">
        <v>267</v>
      </c>
      <c r="V241" s="3">
        <v>3</v>
      </c>
    </row>
    <row r="242" spans="5:22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17</v>
      </c>
      <c r="T242" s="3">
        <v>2091</v>
      </c>
      <c r="U242" s="3" t="s">
        <v>268</v>
      </c>
      <c r="V242" s="3">
        <v>3</v>
      </c>
    </row>
    <row r="243" spans="5:22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2484</v>
      </c>
      <c r="U243" s="3" t="s">
        <v>269</v>
      </c>
      <c r="V243" s="3">
        <v>3</v>
      </c>
    </row>
    <row r="244" spans="5:22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13</v>
      </c>
      <c r="T244" s="3">
        <v>2488</v>
      </c>
      <c r="U244" s="3" t="s">
        <v>270</v>
      </c>
      <c r="V244" s="3">
        <v>3</v>
      </c>
    </row>
    <row r="245" spans="5:22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17</v>
      </c>
      <c r="T245" s="3">
        <v>1928</v>
      </c>
      <c r="U245" s="3" t="s">
        <v>271</v>
      </c>
      <c r="V245" s="3">
        <v>3</v>
      </c>
    </row>
    <row r="246" spans="5:22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13</v>
      </c>
      <c r="T246" s="3">
        <v>2209</v>
      </c>
      <c r="U246" s="3" t="s">
        <v>272</v>
      </c>
      <c r="V246" s="3">
        <v>3</v>
      </c>
    </row>
    <row r="247" spans="5:22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173</v>
      </c>
      <c r="T247" s="3">
        <v>1264</v>
      </c>
      <c r="U247" s="3" t="s">
        <v>273</v>
      </c>
      <c r="V247" s="3">
        <v>3</v>
      </c>
    </row>
    <row r="248" spans="5:22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2787</v>
      </c>
      <c r="U248" s="3" t="s">
        <v>274</v>
      </c>
      <c r="V248" s="3">
        <v>3</v>
      </c>
    </row>
    <row r="249" spans="5:22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13</v>
      </c>
      <c r="T249" s="3">
        <v>2331</v>
      </c>
      <c r="U249" s="3" t="s">
        <v>275</v>
      </c>
      <c r="V249" s="3">
        <v>3</v>
      </c>
    </row>
    <row r="250" spans="5:22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2034</v>
      </c>
      <c r="U250" s="3" t="s">
        <v>276</v>
      </c>
      <c r="V250" s="3">
        <v>3</v>
      </c>
    </row>
    <row r="251" spans="5:22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1580</v>
      </c>
      <c r="U251" s="3" t="s">
        <v>277</v>
      </c>
      <c r="V251" s="3">
        <v>3</v>
      </c>
    </row>
    <row r="252" spans="5:22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2070</v>
      </c>
      <c r="U252" s="3" t="s">
        <v>278</v>
      </c>
      <c r="V252" s="3">
        <v>3</v>
      </c>
    </row>
    <row r="253" spans="5:22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3">
        <v>1773</v>
      </c>
      <c r="U253" s="3" t="s">
        <v>279</v>
      </c>
      <c r="V253" s="3">
        <v>3</v>
      </c>
    </row>
    <row r="254" spans="5:22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17</v>
      </c>
      <c r="T254" s="9" t="s">
        <v>280</v>
      </c>
      <c r="U254" s="3" t="s">
        <v>281</v>
      </c>
      <c r="V254" s="3">
        <v>3</v>
      </c>
    </row>
    <row r="255" spans="5:22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2705</v>
      </c>
      <c r="U255" s="3" t="s">
        <v>282</v>
      </c>
      <c r="V255" s="3">
        <v>3</v>
      </c>
    </row>
    <row r="256" spans="5:22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13</v>
      </c>
      <c r="T256" s="3">
        <v>2920</v>
      </c>
      <c r="U256" s="3" t="s">
        <v>283</v>
      </c>
      <c r="V256" s="3">
        <v>3</v>
      </c>
    </row>
    <row r="257" spans="5:22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1715</v>
      </c>
      <c r="U257" s="3" t="s">
        <v>284</v>
      </c>
      <c r="V257" s="3">
        <v>3</v>
      </c>
    </row>
    <row r="258" spans="5:22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1544</v>
      </c>
      <c r="U258" s="3" t="s">
        <v>285</v>
      </c>
      <c r="V258" s="3">
        <v>3</v>
      </c>
    </row>
    <row r="259" spans="5:22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17</v>
      </c>
      <c r="T259" s="3">
        <v>1891</v>
      </c>
      <c r="U259" s="3" t="s">
        <v>286</v>
      </c>
      <c r="V259" s="3">
        <v>3</v>
      </c>
    </row>
    <row r="260" spans="5:22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13</v>
      </c>
      <c r="T260" s="3">
        <v>2855</v>
      </c>
      <c r="U260" s="3" t="s">
        <v>287</v>
      </c>
      <c r="V260" s="3">
        <v>3</v>
      </c>
    </row>
    <row r="261" spans="5:22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166</v>
      </c>
      <c r="S261" s="3" t="s">
        <v>17</v>
      </c>
      <c r="T261" s="3">
        <v>1893</v>
      </c>
      <c r="U261" s="3" t="s">
        <v>288</v>
      </c>
      <c r="V261" s="3">
        <v>3</v>
      </c>
    </row>
    <row r="262" spans="5:22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173</v>
      </c>
      <c r="T262" s="3">
        <v>1374</v>
      </c>
      <c r="U262" s="3" t="s">
        <v>290</v>
      </c>
      <c r="V262" s="3">
        <v>4</v>
      </c>
    </row>
    <row r="263" spans="5:22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2108</v>
      </c>
      <c r="U263" s="3" t="s">
        <v>291</v>
      </c>
      <c r="V263" s="3">
        <v>4</v>
      </c>
    </row>
    <row r="264" spans="5:22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13</v>
      </c>
      <c r="T264" s="3">
        <v>2265</v>
      </c>
      <c r="U264" s="3" t="s">
        <v>292</v>
      </c>
      <c r="V264" s="3">
        <v>4</v>
      </c>
    </row>
    <row r="265" spans="5:22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1313</v>
      </c>
      <c r="U265" s="3" t="s">
        <v>293</v>
      </c>
      <c r="V265" s="3">
        <v>4</v>
      </c>
    </row>
    <row r="266" spans="5:22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173</v>
      </c>
      <c r="T266" s="3">
        <v>1216</v>
      </c>
      <c r="U266" s="3" t="s">
        <v>294</v>
      </c>
      <c r="V266" s="3">
        <v>4</v>
      </c>
    </row>
    <row r="267" spans="5:22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</v>
      </c>
      <c r="T267" s="3">
        <v>1781</v>
      </c>
      <c r="U267" s="3" t="s">
        <v>295</v>
      </c>
      <c r="V267" s="3">
        <v>4</v>
      </c>
    </row>
    <row r="268" spans="5:22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1089</v>
      </c>
      <c r="U268" s="3" t="s">
        <v>296</v>
      </c>
      <c r="V268" s="3">
        <v>4</v>
      </c>
    </row>
    <row r="269" spans="5:22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967</v>
      </c>
      <c r="U269" s="3" t="s">
        <v>297</v>
      </c>
      <c r="V269" s="3">
        <v>4</v>
      </c>
    </row>
    <row r="270" spans="5:22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938</v>
      </c>
      <c r="U270" s="3" t="s">
        <v>298</v>
      </c>
      <c r="V270" s="3">
        <v>4</v>
      </c>
    </row>
    <row r="271" spans="5:22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1387</v>
      </c>
      <c r="U271" s="3" t="s">
        <v>299</v>
      </c>
      <c r="V271" s="3">
        <v>4</v>
      </c>
    </row>
    <row r="272" spans="5:22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173</v>
      </c>
      <c r="T272" s="3">
        <v>1220</v>
      </c>
      <c r="U272" s="3" t="s">
        <v>300</v>
      </c>
      <c r="V272" s="3">
        <v>4</v>
      </c>
    </row>
    <row r="273" spans="5:22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1856</v>
      </c>
      <c r="U273" s="3" t="s">
        <v>301</v>
      </c>
      <c r="V273" s="3">
        <v>4</v>
      </c>
    </row>
    <row r="274" spans="5:22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</v>
      </c>
      <c r="T274" s="3">
        <v>1733</v>
      </c>
      <c r="U274" s="3" t="s">
        <v>302</v>
      </c>
      <c r="V274" s="3">
        <v>4</v>
      </c>
    </row>
    <row r="275" spans="5:22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1334</v>
      </c>
      <c r="U275" s="3" t="s">
        <v>303</v>
      </c>
      <c r="V275" s="3">
        <v>4</v>
      </c>
    </row>
    <row r="276" spans="5:22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173</v>
      </c>
      <c r="T276" s="3">
        <v>1319</v>
      </c>
      <c r="U276" s="3" t="s">
        <v>304</v>
      </c>
      <c r="V276" s="3">
        <v>4</v>
      </c>
    </row>
    <row r="277" spans="5:22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</v>
      </c>
      <c r="T277" s="3">
        <v>1828</v>
      </c>
      <c r="U277" s="3" t="s">
        <v>305</v>
      </c>
      <c r="V277" s="3">
        <v>4</v>
      </c>
    </row>
    <row r="278" spans="5:22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1165</v>
      </c>
      <c r="U278" s="3" t="s">
        <v>306</v>
      </c>
      <c r="V278" s="3">
        <v>4</v>
      </c>
    </row>
    <row r="279" spans="5:22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1092</v>
      </c>
      <c r="U279" s="3" t="s">
        <v>307</v>
      </c>
      <c r="V279" s="3">
        <v>4</v>
      </c>
    </row>
    <row r="280" spans="5:22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173</v>
      </c>
      <c r="T280" s="3">
        <v>1352</v>
      </c>
      <c r="U280" s="3" t="s">
        <v>308</v>
      </c>
      <c r="V280" s="3">
        <v>4</v>
      </c>
    </row>
    <row r="281" spans="5:22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17</v>
      </c>
      <c r="T281" s="3">
        <v>1453</v>
      </c>
      <c r="U281" s="3" t="s">
        <v>309</v>
      </c>
      <c r="V281" s="3">
        <v>4</v>
      </c>
    </row>
    <row r="282" spans="5:22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13</v>
      </c>
      <c r="T282" s="3">
        <v>2426</v>
      </c>
      <c r="U282" s="3" t="s">
        <v>310</v>
      </c>
      <c r="V282" s="3">
        <v>4</v>
      </c>
    </row>
    <row r="283" spans="5:22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1602</v>
      </c>
      <c r="U283" s="3" t="s">
        <v>311</v>
      </c>
      <c r="V283" s="3">
        <v>4</v>
      </c>
    </row>
    <row r="284" spans="5:22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</v>
      </c>
      <c r="T284" s="3">
        <v>1766</v>
      </c>
      <c r="U284" s="3" t="s">
        <v>312</v>
      </c>
      <c r="V284" s="3">
        <v>4</v>
      </c>
    </row>
    <row r="285" spans="5:22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1171</v>
      </c>
      <c r="U285" s="3" t="s">
        <v>313</v>
      </c>
      <c r="V285" s="3">
        <v>4</v>
      </c>
    </row>
    <row r="286" spans="5:22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1254</v>
      </c>
      <c r="U286" s="3" t="s">
        <v>314</v>
      </c>
      <c r="V286" s="3">
        <v>4</v>
      </c>
    </row>
    <row r="287" spans="5:22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173</v>
      </c>
      <c r="T287" s="3">
        <v>1315</v>
      </c>
      <c r="U287" s="3" t="s">
        <v>315</v>
      </c>
      <c r="V287" s="3">
        <v>4</v>
      </c>
    </row>
    <row r="288" spans="5:22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1547</v>
      </c>
      <c r="U288" s="3" t="s">
        <v>316</v>
      </c>
      <c r="V288" s="3">
        <v>4</v>
      </c>
    </row>
    <row r="289" spans="5:22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1661</v>
      </c>
      <c r="U289" s="3" t="s">
        <v>317</v>
      </c>
      <c r="V289" s="3">
        <v>4</v>
      </c>
    </row>
    <row r="290" spans="5:22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</v>
      </c>
      <c r="T290" s="3">
        <v>1865</v>
      </c>
      <c r="U290" s="3" t="s">
        <v>318</v>
      </c>
      <c r="V290" s="3">
        <v>4</v>
      </c>
    </row>
    <row r="291" spans="5:22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1175</v>
      </c>
      <c r="U291" s="3" t="s">
        <v>319</v>
      </c>
      <c r="V291" s="3">
        <v>4</v>
      </c>
    </row>
    <row r="292" spans="5:22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1017</v>
      </c>
      <c r="U292" s="3" t="s">
        <v>320</v>
      </c>
      <c r="V292" s="3">
        <v>4</v>
      </c>
    </row>
    <row r="293" spans="5:22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996</v>
      </c>
      <c r="U293" s="3" t="s">
        <v>321</v>
      </c>
      <c r="V293" s="3">
        <v>4</v>
      </c>
    </row>
    <row r="294" spans="5:22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289</v>
      </c>
      <c r="S294" s="3" t="s">
        <v>173</v>
      </c>
      <c r="T294" s="3">
        <v>1107</v>
      </c>
      <c r="U294" s="3" t="s">
        <v>322</v>
      </c>
      <c r="V294" s="3">
        <v>4</v>
      </c>
    </row>
    <row r="295" spans="5:22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2839</v>
      </c>
      <c r="U295" s="3" t="s">
        <v>324</v>
      </c>
      <c r="V295" s="3">
        <v>3</v>
      </c>
    </row>
    <row r="296" spans="5:22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2519</v>
      </c>
      <c r="U296" s="3" t="s">
        <v>325</v>
      </c>
      <c r="V296" s="3">
        <v>3</v>
      </c>
    </row>
    <row r="297" spans="5:22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13</v>
      </c>
      <c r="T297" s="3">
        <v>2102</v>
      </c>
      <c r="U297" s="3" t="s">
        <v>326</v>
      </c>
      <c r="V297" s="3">
        <v>3</v>
      </c>
    </row>
    <row r="298" spans="5:22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</v>
      </c>
      <c r="T298" s="3">
        <v>1965</v>
      </c>
      <c r="U298" s="3" t="s">
        <v>327</v>
      </c>
      <c r="V298" s="3">
        <v>3</v>
      </c>
    </row>
    <row r="299" spans="5:22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173</v>
      </c>
      <c r="T299" s="3">
        <v>1330</v>
      </c>
      <c r="U299" s="3" t="s">
        <v>328</v>
      </c>
      <c r="V299" s="3">
        <v>3</v>
      </c>
    </row>
    <row r="300" spans="5:22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</v>
      </c>
      <c r="T300" s="3">
        <v>1911</v>
      </c>
      <c r="U300" s="3" t="s">
        <v>329</v>
      </c>
      <c r="V300" s="3">
        <v>3</v>
      </c>
    </row>
    <row r="301" spans="5:22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173</v>
      </c>
      <c r="T301" s="3">
        <v>1286</v>
      </c>
      <c r="U301" s="3" t="s">
        <v>330</v>
      </c>
      <c r="V301" s="3">
        <v>3</v>
      </c>
    </row>
    <row r="302" spans="5:22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1602</v>
      </c>
      <c r="U302" s="3" t="s">
        <v>331</v>
      </c>
      <c r="V302" s="3">
        <v>3</v>
      </c>
    </row>
    <row r="303" spans="5:22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17</v>
      </c>
      <c r="T303" s="3">
        <v>1860</v>
      </c>
      <c r="U303" s="3" t="s">
        <v>332</v>
      </c>
      <c r="V303" s="3">
        <v>3</v>
      </c>
    </row>
    <row r="304" spans="5:22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2123</v>
      </c>
      <c r="U304" s="3" t="s">
        <v>333</v>
      </c>
      <c r="V304" s="3">
        <v>3</v>
      </c>
    </row>
    <row r="305" spans="5:22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13</v>
      </c>
      <c r="T305" s="3">
        <v>2127</v>
      </c>
      <c r="U305" s="3" t="s">
        <v>334</v>
      </c>
      <c r="V305" s="3">
        <v>3</v>
      </c>
    </row>
    <row r="306" spans="5:22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3">
        <v>1469</v>
      </c>
      <c r="U306" s="3" t="s">
        <v>335</v>
      </c>
      <c r="V306" s="3">
        <v>3</v>
      </c>
    </row>
    <row r="307" spans="5:22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9" t="s">
        <v>336</v>
      </c>
      <c r="U307" s="3" t="s">
        <v>337</v>
      </c>
      <c r="V307" s="3">
        <v>3</v>
      </c>
    </row>
    <row r="308" spans="5:22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17</v>
      </c>
      <c r="T308" s="3">
        <v>1942</v>
      </c>
      <c r="U308" s="3" t="s">
        <v>338</v>
      </c>
      <c r="V308" s="3">
        <v>3</v>
      </c>
    </row>
    <row r="309" spans="5:22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2138</v>
      </c>
      <c r="U309" s="3" t="s">
        <v>339</v>
      </c>
      <c r="V309" s="3">
        <v>3</v>
      </c>
    </row>
    <row r="310" spans="5:22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13</v>
      </c>
      <c r="T310" s="3">
        <v>2374</v>
      </c>
      <c r="U310" s="3" t="s">
        <v>340</v>
      </c>
      <c r="V310" s="3">
        <v>3</v>
      </c>
    </row>
    <row r="311" spans="5:22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1855</v>
      </c>
      <c r="U311" s="3" t="s">
        <v>341</v>
      </c>
      <c r="V311" s="3">
        <v>3</v>
      </c>
    </row>
    <row r="312" spans="5:22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</v>
      </c>
      <c r="T312" s="3">
        <v>1778</v>
      </c>
      <c r="U312" s="3" t="s">
        <v>342</v>
      </c>
      <c r="V312" s="3">
        <v>3</v>
      </c>
    </row>
    <row r="313" spans="5:22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173</v>
      </c>
      <c r="T313" s="3">
        <v>1164</v>
      </c>
      <c r="U313" s="3" t="s">
        <v>343</v>
      </c>
      <c r="V313" s="3">
        <v>3</v>
      </c>
    </row>
    <row r="314" spans="5:22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2080</v>
      </c>
      <c r="U314" s="3" t="s">
        <v>344</v>
      </c>
      <c r="V314" s="3">
        <v>3</v>
      </c>
    </row>
    <row r="315" spans="5:22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1698</v>
      </c>
      <c r="U315" s="3" t="s">
        <v>345</v>
      </c>
      <c r="V315" s="3">
        <v>3</v>
      </c>
    </row>
    <row r="316" spans="5:22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1831</v>
      </c>
      <c r="U316" s="3" t="s">
        <v>346</v>
      </c>
      <c r="V316" s="3">
        <v>3</v>
      </c>
    </row>
    <row r="317" spans="5:22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1585</v>
      </c>
      <c r="U317" s="3" t="s">
        <v>347</v>
      </c>
      <c r="V317" s="3">
        <v>3</v>
      </c>
    </row>
    <row r="318" spans="5:22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</v>
      </c>
      <c r="T318" s="3">
        <v>1775</v>
      </c>
      <c r="U318" s="3" t="s">
        <v>348</v>
      </c>
      <c r="V318" s="3">
        <v>3</v>
      </c>
    </row>
    <row r="319" spans="5:22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173</v>
      </c>
      <c r="T319" s="3">
        <v>1324</v>
      </c>
      <c r="U319" s="3" t="s">
        <v>349</v>
      </c>
      <c r="V319" s="3">
        <v>3</v>
      </c>
    </row>
    <row r="320" spans="5:22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1527</v>
      </c>
      <c r="U320" s="3" t="s">
        <v>350</v>
      </c>
      <c r="V320" s="3">
        <v>3</v>
      </c>
    </row>
    <row r="321" spans="5:22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17</v>
      </c>
      <c r="T321" s="3">
        <v>1425</v>
      </c>
      <c r="U321" s="3" t="s">
        <v>351</v>
      </c>
      <c r="V321" s="3">
        <v>3</v>
      </c>
    </row>
    <row r="322" spans="5:22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2103</v>
      </c>
      <c r="U322" s="3" t="s">
        <v>352</v>
      </c>
      <c r="V322" s="3">
        <v>3</v>
      </c>
    </row>
    <row r="323" spans="5:22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13</v>
      </c>
      <c r="T323" s="3">
        <v>2266</v>
      </c>
      <c r="U323" s="3" t="s">
        <v>353</v>
      </c>
      <c r="V323" s="3">
        <v>3</v>
      </c>
    </row>
    <row r="324" spans="5:22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1717</v>
      </c>
      <c r="U324" s="3" t="s">
        <v>354</v>
      </c>
      <c r="V324" s="3">
        <v>3</v>
      </c>
    </row>
    <row r="325" spans="5:22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1811</v>
      </c>
      <c r="U325" s="3" t="s">
        <v>355</v>
      </c>
      <c r="V325" s="3">
        <v>3</v>
      </c>
    </row>
    <row r="326" spans="5:22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1904</v>
      </c>
      <c r="U326" s="3" t="s">
        <v>356</v>
      </c>
      <c r="V326" s="3">
        <v>3</v>
      </c>
    </row>
    <row r="327" spans="5:22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17</v>
      </c>
      <c r="T327" s="3">
        <v>1913</v>
      </c>
      <c r="U327" s="3" t="s">
        <v>357</v>
      </c>
      <c r="V327" s="3">
        <v>3</v>
      </c>
    </row>
    <row r="328" spans="5:22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93</v>
      </c>
      <c r="T328" s="3">
        <v>3088</v>
      </c>
      <c r="U328" s="3" t="s">
        <v>358</v>
      </c>
      <c r="V328" s="3">
        <v>3</v>
      </c>
    </row>
    <row r="329" spans="5:22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13</v>
      </c>
      <c r="T329" s="3">
        <v>2496</v>
      </c>
      <c r="U329" s="3" t="s">
        <v>359</v>
      </c>
      <c r="V329" s="3">
        <v>3</v>
      </c>
    </row>
    <row r="330" spans="5:22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1523</v>
      </c>
      <c r="U330" s="3" t="s">
        <v>360</v>
      </c>
      <c r="V330" s="3">
        <v>3</v>
      </c>
    </row>
    <row r="331" spans="5:22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17</v>
      </c>
      <c r="T331" s="3">
        <v>1759</v>
      </c>
      <c r="U331" s="3" t="s">
        <v>361</v>
      </c>
      <c r="V331" s="3">
        <v>3</v>
      </c>
    </row>
    <row r="332" spans="5:22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2196</v>
      </c>
      <c r="U332" s="3" t="s">
        <v>362</v>
      </c>
      <c r="V332" s="3">
        <v>3</v>
      </c>
    </row>
    <row r="333" spans="5:22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2533</v>
      </c>
      <c r="U333" s="3" t="s">
        <v>363</v>
      </c>
      <c r="V333" s="3">
        <v>3</v>
      </c>
    </row>
    <row r="334" spans="5:22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13</v>
      </c>
      <c r="T334" s="3">
        <v>2131</v>
      </c>
      <c r="U334" s="3" t="s">
        <v>364</v>
      </c>
      <c r="V334" s="3">
        <v>3</v>
      </c>
    </row>
    <row r="335" spans="5:22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17</v>
      </c>
      <c r="T335" s="3">
        <v>1822</v>
      </c>
      <c r="U335" s="3" t="s">
        <v>365</v>
      </c>
      <c r="V335" s="3">
        <v>3</v>
      </c>
    </row>
    <row r="336" spans="5:22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13</v>
      </c>
      <c r="T336" s="3">
        <v>2272</v>
      </c>
      <c r="U336" s="3" t="s">
        <v>366</v>
      </c>
      <c r="V336" s="3">
        <v>3</v>
      </c>
    </row>
    <row r="337" spans="5:22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1916</v>
      </c>
      <c r="U337" s="3" t="s">
        <v>367</v>
      </c>
      <c r="V337" s="3">
        <v>3</v>
      </c>
    </row>
    <row r="338" spans="5:22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2028</v>
      </c>
      <c r="U338" s="3" t="s">
        <v>368</v>
      </c>
      <c r="V338" s="3">
        <v>3</v>
      </c>
    </row>
    <row r="339" spans="5:22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2044</v>
      </c>
      <c r="U339" s="3" t="s">
        <v>369</v>
      </c>
      <c r="V339" s="3">
        <v>3</v>
      </c>
    </row>
    <row r="340" spans="5:22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1984</v>
      </c>
      <c r="U340" s="3" t="s">
        <v>370</v>
      </c>
      <c r="V340" s="3">
        <v>3</v>
      </c>
    </row>
    <row r="341" spans="5:22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17</v>
      </c>
      <c r="T341" s="3">
        <v>1878</v>
      </c>
      <c r="U341" s="3" t="s">
        <v>371</v>
      </c>
      <c r="V341" s="3">
        <v>3</v>
      </c>
    </row>
    <row r="342" spans="5:22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2133</v>
      </c>
      <c r="U342" s="3" t="s">
        <v>372</v>
      </c>
      <c r="V342" s="3">
        <v>3</v>
      </c>
    </row>
    <row r="343" spans="5:22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2346</v>
      </c>
      <c r="U343" s="3" t="s">
        <v>373</v>
      </c>
      <c r="V343" s="3">
        <v>3</v>
      </c>
    </row>
    <row r="344" spans="5:22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13</v>
      </c>
      <c r="T344" s="3">
        <v>2407</v>
      </c>
      <c r="U344" s="3" t="s">
        <v>374</v>
      </c>
      <c r="V344" s="3">
        <v>3</v>
      </c>
    </row>
    <row r="345" spans="5:22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</v>
      </c>
      <c r="T345" s="3">
        <v>1478</v>
      </c>
      <c r="U345" s="3" t="s">
        <v>375</v>
      </c>
      <c r="V345" s="3">
        <v>3</v>
      </c>
    </row>
    <row r="346" spans="5:22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173</v>
      </c>
      <c r="T346" s="3">
        <v>1284</v>
      </c>
      <c r="U346" s="3" t="s">
        <v>376</v>
      </c>
      <c r="V346" s="3">
        <v>3</v>
      </c>
    </row>
    <row r="347" spans="5:22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13</v>
      </c>
      <c r="T347" s="3">
        <v>2330</v>
      </c>
      <c r="U347" s="3" t="s">
        <v>377</v>
      </c>
      <c r="V347" s="3">
        <v>3</v>
      </c>
    </row>
    <row r="348" spans="5:22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173</v>
      </c>
      <c r="T348" s="3">
        <v>1211</v>
      </c>
      <c r="U348" s="3" t="s">
        <v>378</v>
      </c>
      <c r="V348" s="3">
        <v>3</v>
      </c>
    </row>
    <row r="349" spans="5:22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13</v>
      </c>
      <c r="T349" s="3">
        <v>2158</v>
      </c>
      <c r="U349" s="3" t="s">
        <v>379</v>
      </c>
      <c r="V349" s="3">
        <v>3</v>
      </c>
    </row>
    <row r="350" spans="5:22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173</v>
      </c>
      <c r="T350" s="3">
        <v>1200</v>
      </c>
      <c r="U350" s="3" t="s">
        <v>380</v>
      </c>
      <c r="V350" s="3">
        <v>3</v>
      </c>
    </row>
    <row r="351" spans="5:22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17</v>
      </c>
      <c r="T351" s="3">
        <v>1859</v>
      </c>
      <c r="U351" s="3" t="s">
        <v>381</v>
      </c>
      <c r="V351" s="3">
        <v>3</v>
      </c>
    </row>
    <row r="352" spans="5:22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2150</v>
      </c>
      <c r="U352" s="3" t="s">
        <v>382</v>
      </c>
      <c r="V352" s="3">
        <v>3</v>
      </c>
    </row>
    <row r="353" spans="5:22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13</v>
      </c>
      <c r="T353" s="3">
        <v>2107</v>
      </c>
      <c r="U353" s="3" t="s">
        <v>383</v>
      </c>
      <c r="V353" s="3">
        <v>3</v>
      </c>
    </row>
    <row r="354" spans="5:22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17</v>
      </c>
      <c r="T354" s="3">
        <v>1589</v>
      </c>
      <c r="U354" s="3" t="s">
        <v>384</v>
      </c>
      <c r="V354" s="3">
        <v>3</v>
      </c>
    </row>
    <row r="355" spans="5:22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2658</v>
      </c>
      <c r="U355" s="3" t="s">
        <v>385</v>
      </c>
      <c r="V355" s="3">
        <v>3</v>
      </c>
    </row>
    <row r="356" spans="5:22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13</v>
      </c>
      <c r="T356" s="3">
        <v>2333</v>
      </c>
      <c r="U356" s="3" t="s">
        <v>386</v>
      </c>
      <c r="V356" s="3">
        <v>3</v>
      </c>
    </row>
    <row r="357" spans="5:22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173</v>
      </c>
      <c r="T357" s="3">
        <v>1099</v>
      </c>
      <c r="U357" s="3" t="s">
        <v>387</v>
      </c>
      <c r="V357" s="3">
        <v>3</v>
      </c>
    </row>
    <row r="358" spans="5:22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1499</v>
      </c>
      <c r="U358" s="3" t="s">
        <v>388</v>
      </c>
      <c r="V358" s="3">
        <v>3</v>
      </c>
    </row>
    <row r="359" spans="5:22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</v>
      </c>
      <c r="T359" s="3">
        <v>1507</v>
      </c>
      <c r="U359" s="3" t="s">
        <v>389</v>
      </c>
      <c r="V359" s="3">
        <v>3</v>
      </c>
    </row>
    <row r="360" spans="5:22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173</v>
      </c>
      <c r="T360" s="3">
        <v>1347</v>
      </c>
      <c r="U360" s="3" t="s">
        <v>390</v>
      </c>
      <c r="V360" s="3">
        <v>3</v>
      </c>
    </row>
    <row r="361" spans="5:22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</v>
      </c>
      <c r="T361" s="3">
        <v>1636</v>
      </c>
      <c r="U361" s="3" t="s">
        <v>391</v>
      </c>
      <c r="V361" s="3">
        <v>3</v>
      </c>
    </row>
    <row r="362" spans="5:22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1184</v>
      </c>
      <c r="U362" s="3" t="s">
        <v>392</v>
      </c>
      <c r="V362" s="3">
        <v>3</v>
      </c>
    </row>
    <row r="363" spans="5:22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173</v>
      </c>
      <c r="T363" s="3">
        <v>1311</v>
      </c>
      <c r="U363" s="3" t="s">
        <v>393</v>
      </c>
      <c r="V363" s="3">
        <v>3</v>
      </c>
    </row>
    <row r="364" spans="5:22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2414</v>
      </c>
      <c r="U364" s="3" t="s">
        <v>394</v>
      </c>
      <c r="V364" s="3">
        <v>3</v>
      </c>
    </row>
    <row r="365" spans="5:22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2566</v>
      </c>
      <c r="U365" s="3" t="s">
        <v>395</v>
      </c>
      <c r="V365" s="3">
        <v>3</v>
      </c>
    </row>
    <row r="366" spans="5:22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13</v>
      </c>
      <c r="T366" s="3">
        <v>2477</v>
      </c>
      <c r="U366" s="3" t="s">
        <v>396</v>
      </c>
      <c r="V366" s="3">
        <v>3</v>
      </c>
    </row>
    <row r="367" spans="5:22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17</v>
      </c>
      <c r="T367" s="3">
        <v>1962</v>
      </c>
      <c r="U367" s="3" t="s">
        <v>397</v>
      </c>
      <c r="V367" s="3">
        <v>3</v>
      </c>
    </row>
    <row r="368" spans="5:22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13</v>
      </c>
      <c r="T368" s="3">
        <v>2150</v>
      </c>
      <c r="U368" s="3" t="s">
        <v>398</v>
      </c>
      <c r="V368" s="3">
        <v>3</v>
      </c>
    </row>
    <row r="369" spans="5:22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1830</v>
      </c>
      <c r="U369" s="3" t="s">
        <v>399</v>
      </c>
      <c r="V369" s="3">
        <v>3</v>
      </c>
    </row>
    <row r="370" spans="5:22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17</v>
      </c>
      <c r="T370" s="3">
        <v>1906</v>
      </c>
      <c r="U370" s="3" t="s">
        <v>400</v>
      </c>
      <c r="V370" s="3">
        <v>3</v>
      </c>
    </row>
    <row r="371" spans="5:22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2715</v>
      </c>
      <c r="U371" s="3" t="s">
        <v>401</v>
      </c>
      <c r="V371" s="3">
        <v>3</v>
      </c>
    </row>
    <row r="372" spans="5:22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13</v>
      </c>
      <c r="T372" s="3">
        <v>2595</v>
      </c>
      <c r="U372" s="3" t="s">
        <v>402</v>
      </c>
      <c r="V372" s="3">
        <v>3</v>
      </c>
    </row>
    <row r="373" spans="5:22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17</v>
      </c>
      <c r="T373" s="3">
        <v>1981</v>
      </c>
      <c r="U373" s="3" t="s">
        <v>403</v>
      </c>
      <c r="V373" s="3">
        <v>3</v>
      </c>
    </row>
    <row r="374" spans="5:22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2604</v>
      </c>
      <c r="U374" s="3" t="s">
        <v>404</v>
      </c>
      <c r="V374" s="3">
        <v>3</v>
      </c>
    </row>
    <row r="375" spans="5:22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13</v>
      </c>
      <c r="T375" s="3">
        <v>2527</v>
      </c>
      <c r="U375" s="3" t="s">
        <v>405</v>
      </c>
      <c r="V375" s="3">
        <v>3</v>
      </c>
    </row>
    <row r="376" spans="5:22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1786</v>
      </c>
      <c r="U376" s="3" t="s">
        <v>406</v>
      </c>
      <c r="V376" s="3">
        <v>3</v>
      </c>
    </row>
    <row r="377" spans="5:22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17</v>
      </c>
      <c r="T377" s="3">
        <v>1713</v>
      </c>
      <c r="U377" s="3" t="s">
        <v>407</v>
      </c>
      <c r="V377" s="3">
        <v>3</v>
      </c>
    </row>
    <row r="378" spans="5:22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13</v>
      </c>
      <c r="T378" s="3">
        <v>2272</v>
      </c>
      <c r="U378" s="3" t="s">
        <v>408</v>
      </c>
      <c r="V378" s="3">
        <v>3</v>
      </c>
    </row>
    <row r="379" spans="5:22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17</v>
      </c>
      <c r="T379" s="3">
        <v>2014</v>
      </c>
      <c r="U379" s="3" t="s">
        <v>409</v>
      </c>
      <c r="V379" s="3">
        <v>3</v>
      </c>
    </row>
    <row r="380" spans="5:22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2148</v>
      </c>
      <c r="U380" s="3" t="s">
        <v>410</v>
      </c>
      <c r="V380" s="3">
        <v>3</v>
      </c>
    </row>
    <row r="381" spans="5:22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2418</v>
      </c>
      <c r="U381" s="3" t="s">
        <v>411</v>
      </c>
      <c r="V381" s="3">
        <v>3</v>
      </c>
    </row>
    <row r="382" spans="5:22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13</v>
      </c>
      <c r="T382" s="3">
        <v>2107</v>
      </c>
      <c r="U382" s="3" t="s">
        <v>412</v>
      </c>
      <c r="V382" s="3">
        <v>3</v>
      </c>
    </row>
    <row r="383" spans="5:22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1726</v>
      </c>
      <c r="U383" s="3" t="s">
        <v>413</v>
      </c>
      <c r="V383" s="3">
        <v>3</v>
      </c>
    </row>
    <row r="384" spans="5:22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17</v>
      </c>
      <c r="T384" s="3">
        <v>1517</v>
      </c>
      <c r="U384" s="3" t="s">
        <v>414</v>
      </c>
      <c r="V384" s="3">
        <v>3</v>
      </c>
    </row>
    <row r="385" spans="5:22" x14ac:dyDescent="0.3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 t="s">
        <v>323</v>
      </c>
      <c r="S385" s="3" t="s">
        <v>13</v>
      </c>
      <c r="T385" s="3">
        <v>2661</v>
      </c>
      <c r="U385" s="3" t="s">
        <v>415</v>
      </c>
      <c r="V385" s="3">
        <v>3</v>
      </c>
    </row>
  </sheetData>
  <mergeCells count="11">
    <mergeCell ref="C15:D15"/>
    <mergeCell ref="C16:D16"/>
    <mergeCell ref="C17:D17"/>
    <mergeCell ref="C18:D18"/>
    <mergeCell ref="G25:K25"/>
    <mergeCell ref="B12:D14"/>
    <mergeCell ref="C6:D6"/>
    <mergeCell ref="C7:D7"/>
    <mergeCell ref="C8:D8"/>
    <mergeCell ref="C9:D9"/>
    <mergeCell ref="C10:D10"/>
  </mergeCells>
  <dataValidations count="5">
    <dataValidation type="list" allowBlank="1" showInputMessage="1" showErrorMessage="1" sqref="C10:D10">
      <formula1>$F$6:$F$10</formula1>
    </dataValidation>
    <dataValidation type="list" allowBlank="1" showInputMessage="1" showErrorMessage="1" sqref="C15:D15">
      <formula1>$H$6:$H$10</formula1>
    </dataValidation>
    <dataValidation type="list" allowBlank="1" showInputMessage="1" showErrorMessage="1" sqref="C16:D16">
      <formula1>$K$6:$K$8</formula1>
    </dataValidation>
    <dataValidation type="list" allowBlank="1" showInputMessage="1" showErrorMessage="1" sqref="C17:D17">
      <formula1>$N$6:$N$7</formula1>
    </dataValidation>
    <dataValidation type="list" allowBlank="1" showInputMessage="1" showErrorMessage="1" sqref="C18:D18">
      <formula1>$P$6:$P$7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</vt:i4>
      </vt:variant>
    </vt:vector>
  </HeadingPairs>
  <TitlesOfParts>
    <vt:vector size="14" baseType="lpstr">
      <vt:lpstr>1 LED</vt:lpstr>
      <vt:lpstr>2 Fotovoltaico</vt:lpstr>
      <vt:lpstr>3 Solare Termico</vt:lpstr>
      <vt:lpstr>4 Infissi</vt:lpstr>
      <vt:lpstr>5 PdC inf 12kW</vt:lpstr>
      <vt:lpstr>6 PdC sup 12kW</vt:lpstr>
      <vt:lpstr>7 PdC &lt; 12kW</vt:lpstr>
      <vt:lpstr>8 Condizionatori &lt; 12kW</vt:lpstr>
      <vt:lpstr>9 Biomassa</vt:lpstr>
      <vt:lpstr>10 Condensazione</vt:lpstr>
      <vt:lpstr>10 bis Autoproduzione</vt:lpstr>
      <vt:lpstr>Foglio1</vt:lpstr>
      <vt:lpstr>'3 Solare Termico'!_123456</vt:lpstr>
      <vt:lpstr>'3 Solare Termico'!_123456_1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Andrea Lisi</cp:lastModifiedBy>
  <dcterms:created xsi:type="dcterms:W3CDTF">2015-11-13T10:42:21Z</dcterms:created>
  <dcterms:modified xsi:type="dcterms:W3CDTF">2016-04-05T09:31:20Z</dcterms:modified>
</cp:coreProperties>
</file>