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MA\Bando POR attrazione 2018\Documenti SITO\15 gennaio\"/>
    </mc:Choice>
  </mc:AlternateContent>
  <bookViews>
    <workbookView xWindow="0" yWindow="0" windowWidth="28800" windowHeight="12435" activeTab="1"/>
  </bookViews>
  <sheets>
    <sheet name="Dati generali" sheetId="13" r:id="rId1"/>
    <sheet name="Coproduttori" sheetId="14" r:id="rId2"/>
    <sheet name="Costo di Produzione" sheetId="1" r:id="rId3"/>
    <sheet name=" Spese Ammissibili" sheetId="2" r:id="rId4"/>
    <sheet name="Sovvenzione" sheetId="4" r:id="rId5"/>
    <sheet name="Coperture finanziarie" sheetId="11" r:id="rId6"/>
    <sheet name="Impegni assunti" sheetId="15" r:id="rId7"/>
    <sheet name="Tendine" sheetId="12" state="hidden" r:id="rId8"/>
  </sheets>
  <definedNames>
    <definedName name="_xlnm.Print_Area" localSheetId="3">' Spese Ammissibili'!$A$9:$M$112</definedName>
    <definedName name="_xlnm.Print_Area" localSheetId="5">'Coperture finanziarie'!$A$1:$P$55</definedName>
    <definedName name="_xlnm.Print_Area" localSheetId="1">Coproduttori!$A$4:$H$162</definedName>
    <definedName name="_xlnm.Print_Area" localSheetId="2">'Costo di Produzione'!$A$6:$Q$108</definedName>
    <definedName name="_xlnm.Print_Area" localSheetId="0">'Dati generali'!$A$1:$D$88</definedName>
    <definedName name="_xlnm.Print_Area" localSheetId="6">'Impegni assunti'!$A$1:$F$63</definedName>
    <definedName name="_xlnm.Print_Area" localSheetId="4">Sovvenzione!$A$1:$E$38</definedName>
    <definedName name="_xlnm.Print_Titles" localSheetId="3">' Spese Ammissibili'!$1:$8</definedName>
    <definedName name="_xlnm.Print_Titles" localSheetId="5">'Coperture finanziarie'!$1:$3</definedName>
    <definedName name="_xlnm.Print_Titles" localSheetId="1">Coproduttori!$1:$3</definedName>
    <definedName name="_xlnm.Print_Titles" localSheetId="2">'Costo di Produzione'!$1:$5</definedName>
    <definedName name="_xlnm.Print_Titles" localSheetId="0">'Dati generali'!$1:$3</definedName>
    <definedName name="_xlnm.Print_Titles" localSheetId="6">'Impegni assunti'!$1:$4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1" l="1"/>
  <c r="P51" i="11" l="1"/>
  <c r="O51" i="11"/>
  <c r="N51" i="11"/>
  <c r="M51" i="11"/>
  <c r="L51" i="11"/>
  <c r="K51" i="11"/>
  <c r="J51" i="11"/>
  <c r="I51" i="11"/>
  <c r="H51" i="11"/>
  <c r="G51" i="11"/>
  <c r="F51" i="11"/>
  <c r="E51" i="11"/>
  <c r="D51" i="11"/>
  <c r="G52" i="2"/>
  <c r="G26" i="2"/>
  <c r="D69" i="1"/>
  <c r="D67" i="1"/>
  <c r="M69" i="1"/>
  <c r="M67" i="1"/>
  <c r="P24" i="11" l="1"/>
  <c r="O24" i="11"/>
  <c r="N24" i="11"/>
  <c r="M24" i="11"/>
  <c r="K24" i="11"/>
  <c r="J24" i="11"/>
  <c r="I24" i="11"/>
  <c r="H24" i="11"/>
  <c r="G24" i="11"/>
  <c r="F24" i="11"/>
  <c r="E24" i="11"/>
  <c r="D24" i="11"/>
  <c r="B50" i="11" l="1"/>
  <c r="P8" i="11" l="1"/>
  <c r="O8" i="11"/>
  <c r="N8" i="11"/>
  <c r="M8" i="11"/>
  <c r="L8" i="11" s="1"/>
  <c r="K8" i="11"/>
  <c r="J8" i="11"/>
  <c r="H8" i="11"/>
  <c r="G8" i="11"/>
  <c r="F8" i="11"/>
  <c r="E8" i="11"/>
  <c r="P10" i="11"/>
  <c r="O10" i="11"/>
  <c r="N10" i="11"/>
  <c r="M10" i="11"/>
  <c r="K10" i="11"/>
  <c r="J10" i="11"/>
  <c r="I10" i="11"/>
  <c r="I8" i="11" s="1"/>
  <c r="C8" i="11" s="1"/>
  <c r="H10" i="11"/>
  <c r="G10" i="11"/>
  <c r="F10" i="11"/>
  <c r="E10" i="11"/>
  <c r="D10" i="11"/>
  <c r="D8" i="11"/>
  <c r="L9" i="11"/>
  <c r="C9" i="11"/>
  <c r="B9" i="11" s="1"/>
  <c r="P49" i="11"/>
  <c r="P48" i="11"/>
  <c r="O49" i="11"/>
  <c r="O48" i="11"/>
  <c r="N49" i="11"/>
  <c r="N48" i="11"/>
  <c r="M49" i="11"/>
  <c r="M48" i="11"/>
  <c r="K49" i="11"/>
  <c r="K48" i="11"/>
  <c r="J49" i="11"/>
  <c r="J48" i="11"/>
  <c r="I49" i="11"/>
  <c r="I48" i="11"/>
  <c r="H49" i="11"/>
  <c r="H48" i="11"/>
  <c r="G49" i="11"/>
  <c r="G48" i="11"/>
  <c r="F49" i="11"/>
  <c r="F48" i="11"/>
  <c r="E49" i="11"/>
  <c r="E48" i="11"/>
  <c r="D49" i="11"/>
  <c r="B49" i="11" s="1"/>
  <c r="D48" i="11"/>
  <c r="F6" i="15"/>
  <c r="E6" i="15"/>
  <c r="J156" i="14"/>
  <c r="J155" i="14"/>
  <c r="J154" i="14"/>
  <c r="J153" i="14"/>
  <c r="J150" i="14"/>
  <c r="J149" i="14"/>
  <c r="J148" i="14"/>
  <c r="J147" i="14"/>
  <c r="J145" i="14"/>
  <c r="J144" i="14"/>
  <c r="J143" i="14"/>
  <c r="J142" i="14"/>
  <c r="I156" i="14"/>
  <c r="I155" i="14"/>
  <c r="I154" i="14"/>
  <c r="I153" i="14"/>
  <c r="I150" i="14"/>
  <c r="I149" i="14"/>
  <c r="I148" i="14"/>
  <c r="I147" i="14"/>
  <c r="I145" i="14"/>
  <c r="I144" i="14"/>
  <c r="I143" i="14"/>
  <c r="I142" i="14"/>
  <c r="B8" i="11" l="1"/>
  <c r="J158" i="14"/>
  <c r="H111" i="2"/>
  <c r="M99" i="2"/>
  <c r="D111" i="2" s="1"/>
  <c r="I111" i="2" s="1"/>
  <c r="K99" i="2"/>
  <c r="J99" i="2"/>
  <c r="D99" i="2"/>
  <c r="D104" i="2" s="1"/>
  <c r="K88" i="2"/>
  <c r="I88" i="2"/>
  <c r="I85" i="2"/>
  <c r="M73" i="2"/>
  <c r="E85" i="2" s="1"/>
  <c r="J85" i="2" s="1"/>
  <c r="K73" i="2"/>
  <c r="J73" i="2"/>
  <c r="D73" i="2"/>
  <c r="D78" i="2" s="1"/>
  <c r="K62" i="2"/>
  <c r="I62" i="2"/>
  <c r="K36" i="2"/>
  <c r="I36" i="2"/>
  <c r="K10" i="2"/>
  <c r="I10" i="2"/>
  <c r="H59" i="2"/>
  <c r="M47" i="2"/>
  <c r="D59" i="2" s="1"/>
  <c r="I59" i="2" s="1"/>
  <c r="K47" i="2"/>
  <c r="J47" i="2"/>
  <c r="D47" i="2"/>
  <c r="D52" i="2" s="1"/>
  <c r="K21" i="2"/>
  <c r="N103" i="2" l="1"/>
  <c r="E97" i="2" s="1"/>
  <c r="E99" i="2" s="1"/>
  <c r="N77" i="2"/>
  <c r="E71" i="2" s="1"/>
  <c r="E73" i="2" s="1"/>
  <c r="N51" i="2"/>
  <c r="E45" i="2" s="1"/>
  <c r="D52" i="1"/>
  <c r="F102" i="2" l="1"/>
  <c r="E104" i="2"/>
  <c r="E78" i="2"/>
  <c r="F76" i="2"/>
  <c r="E47" i="2"/>
  <c r="E52" i="2" l="1"/>
  <c r="F50" i="2"/>
  <c r="A2" i="15"/>
  <c r="L42" i="11"/>
  <c r="C42" i="11"/>
  <c r="L41" i="11"/>
  <c r="C41" i="11"/>
  <c r="L40" i="11"/>
  <c r="C40" i="11"/>
  <c r="L39" i="11"/>
  <c r="C39" i="11"/>
  <c r="L38" i="11"/>
  <c r="C38" i="11"/>
  <c r="L37" i="11"/>
  <c r="C37" i="11"/>
  <c r="B37" i="11" s="1"/>
  <c r="P36" i="11"/>
  <c r="O36" i="11"/>
  <c r="N36" i="11"/>
  <c r="M36" i="11"/>
  <c r="K36" i="11"/>
  <c r="J36" i="11"/>
  <c r="I36" i="11"/>
  <c r="H36" i="11"/>
  <c r="G36" i="11"/>
  <c r="F36" i="11"/>
  <c r="E36" i="11"/>
  <c r="D36" i="11"/>
  <c r="L35" i="11"/>
  <c r="C35" i="11"/>
  <c r="L34" i="11"/>
  <c r="C34" i="11"/>
  <c r="B34" i="11" s="1"/>
  <c r="L33" i="11"/>
  <c r="C33" i="11"/>
  <c r="L32" i="11"/>
  <c r="C32" i="11"/>
  <c r="B32" i="11"/>
  <c r="L31" i="11"/>
  <c r="C31" i="11"/>
  <c r="P30" i="11"/>
  <c r="O30" i="11"/>
  <c r="N30" i="11"/>
  <c r="N43" i="11" s="1"/>
  <c r="M30" i="11"/>
  <c r="K30" i="11"/>
  <c r="J30" i="11"/>
  <c r="J43" i="11" s="1"/>
  <c r="I30" i="11"/>
  <c r="I43" i="11" s="1"/>
  <c r="H30" i="11"/>
  <c r="H43" i="11" s="1"/>
  <c r="G30" i="11"/>
  <c r="F30" i="11"/>
  <c r="F43" i="11" s="1"/>
  <c r="E30" i="11"/>
  <c r="E43" i="11" s="1"/>
  <c r="D30" i="11"/>
  <c r="D43" i="11" s="1"/>
  <c r="P17" i="11"/>
  <c r="O17" i="11"/>
  <c r="L17" i="11" s="1"/>
  <c r="N17" i="11"/>
  <c r="M17" i="11"/>
  <c r="K17" i="11"/>
  <c r="J17" i="11"/>
  <c r="I17" i="11"/>
  <c r="H17" i="11"/>
  <c r="G17" i="11"/>
  <c r="F17" i="11"/>
  <c r="E17" i="11"/>
  <c r="D17" i="11"/>
  <c r="P11" i="11"/>
  <c r="O11" i="11"/>
  <c r="N11" i="11"/>
  <c r="M11" i="11"/>
  <c r="K11" i="11"/>
  <c r="J11" i="11"/>
  <c r="I11" i="11"/>
  <c r="H11" i="11"/>
  <c r="G11" i="11"/>
  <c r="F11" i="11"/>
  <c r="E11" i="11"/>
  <c r="D11" i="11"/>
  <c r="C23" i="11"/>
  <c r="C22" i="11"/>
  <c r="C21" i="11"/>
  <c r="C20" i="11"/>
  <c r="C19" i="11"/>
  <c r="C18" i="11"/>
  <c r="C16" i="11"/>
  <c r="C15" i="11"/>
  <c r="C14" i="11"/>
  <c r="C13" i="11"/>
  <c r="C12" i="11"/>
  <c r="C10" i="11"/>
  <c r="L23" i="11"/>
  <c r="L22" i="11"/>
  <c r="L21" i="11"/>
  <c r="L20" i="11"/>
  <c r="L19" i="11"/>
  <c r="L18" i="11"/>
  <c r="L16" i="11"/>
  <c r="L15" i="11"/>
  <c r="L14" i="11"/>
  <c r="L13" i="11"/>
  <c r="L12" i="11"/>
  <c r="L10" i="11"/>
  <c r="P4" i="11"/>
  <c r="O4" i="11"/>
  <c r="B22" i="11" l="1"/>
  <c r="B14" i="11"/>
  <c r="B39" i="11"/>
  <c r="B10" i="11"/>
  <c r="B18" i="11"/>
  <c r="B40" i="11"/>
  <c r="B42" i="11"/>
  <c r="B16" i="11"/>
  <c r="B20" i="11"/>
  <c r="G43" i="11"/>
  <c r="C43" i="11" s="1"/>
  <c r="K43" i="11"/>
  <c r="P43" i="11"/>
  <c r="B12" i="11"/>
  <c r="C17" i="11"/>
  <c r="M43" i="11"/>
  <c r="L11" i="11"/>
  <c r="B33" i="11"/>
  <c r="B35" i="11"/>
  <c r="B38" i="11"/>
  <c r="L24" i="11"/>
  <c r="B15" i="11"/>
  <c r="B13" i="11"/>
  <c r="B21" i="11"/>
  <c r="O43" i="11"/>
  <c r="B19" i="11"/>
  <c r="C11" i="11"/>
  <c r="L30" i="11"/>
  <c r="C36" i="11"/>
  <c r="L36" i="11"/>
  <c r="B23" i="11"/>
  <c r="B31" i="11"/>
  <c r="B41" i="11"/>
  <c r="C30" i="11"/>
  <c r="B17" i="11"/>
  <c r="B11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C24" i="11" l="1"/>
  <c r="B24" i="11" s="1"/>
  <c r="L43" i="11"/>
  <c r="B43" i="11" s="1"/>
  <c r="B30" i="11"/>
  <c r="B36" i="11"/>
  <c r="A2" i="11"/>
  <c r="D16" i="4"/>
  <c r="A4" i="4"/>
  <c r="A2" i="4"/>
  <c r="H33" i="2"/>
  <c r="M21" i="2"/>
  <c r="D33" i="2" s="1"/>
  <c r="J21" i="2"/>
  <c r="D21" i="2"/>
  <c r="A2" i="2"/>
  <c r="Q103" i="1"/>
  <c r="P103" i="1"/>
  <c r="O103" i="1"/>
  <c r="N103" i="1"/>
  <c r="L103" i="1"/>
  <c r="K103" i="1"/>
  <c r="J103" i="1"/>
  <c r="I103" i="1"/>
  <c r="H103" i="1"/>
  <c r="G103" i="1"/>
  <c r="F103" i="1"/>
  <c r="E103" i="1"/>
  <c r="Q102" i="1"/>
  <c r="Q104" i="1" s="1"/>
  <c r="P102" i="1"/>
  <c r="P104" i="1" s="1"/>
  <c r="O102" i="1"/>
  <c r="O104" i="1" s="1"/>
  <c r="N102" i="1"/>
  <c r="L102" i="1"/>
  <c r="K102" i="1"/>
  <c r="K104" i="1" s="1"/>
  <c r="J102" i="1"/>
  <c r="J104" i="1" s="1"/>
  <c r="I102" i="1"/>
  <c r="I104" i="1" s="1"/>
  <c r="H102" i="1"/>
  <c r="H104" i="1" s="1"/>
  <c r="C101" i="2" s="1"/>
  <c r="F101" i="2" s="1"/>
  <c r="G102" i="1"/>
  <c r="G104" i="1" s="1"/>
  <c r="C75" i="2" s="1"/>
  <c r="F75" i="2" s="1"/>
  <c r="F102" i="1"/>
  <c r="F104" i="1" s="1"/>
  <c r="C49" i="2" s="1"/>
  <c r="F49" i="2" s="1"/>
  <c r="E102" i="1"/>
  <c r="E104" i="1" s="1"/>
  <c r="C23" i="2" s="1"/>
  <c r="F23" i="2" s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88" i="1"/>
  <c r="P88" i="1"/>
  <c r="O88" i="1"/>
  <c r="N88" i="1"/>
  <c r="L88" i="1"/>
  <c r="K88" i="1"/>
  <c r="J88" i="1"/>
  <c r="I88" i="1"/>
  <c r="H88" i="1"/>
  <c r="G88" i="1"/>
  <c r="F88" i="1"/>
  <c r="E88" i="1"/>
  <c r="C84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M65" i="1" s="1"/>
  <c r="D66" i="1"/>
  <c r="D65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C71" i="2" s="1"/>
  <c r="F71" i="2" s="1"/>
  <c r="F56" i="1"/>
  <c r="C45" i="2" s="1"/>
  <c r="F45" i="2" s="1"/>
  <c r="E56" i="1"/>
  <c r="C19" i="2" s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6" i="2" s="1"/>
  <c r="F96" i="2" s="1"/>
  <c r="G46" i="1"/>
  <c r="C70" i="2" s="1"/>
  <c r="F70" i="2" s="1"/>
  <c r="F46" i="1"/>
  <c r="C44" i="2" s="1"/>
  <c r="F44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5" i="2" s="1"/>
  <c r="F95" i="2" s="1"/>
  <c r="G37" i="1"/>
  <c r="C69" i="2" s="1"/>
  <c r="F69" i="2" s="1"/>
  <c r="F37" i="1"/>
  <c r="C43" i="2" s="1"/>
  <c r="F43" i="2" s="1"/>
  <c r="E37" i="1"/>
  <c r="C17" i="2" s="1"/>
  <c r="F17" i="2" s="1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M21" i="1" s="1"/>
  <c r="D25" i="1"/>
  <c r="R24" i="1"/>
  <c r="M24" i="1"/>
  <c r="D24" i="1"/>
  <c r="D21" i="1" s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4" i="2" s="1"/>
  <c r="F94" i="2" s="1"/>
  <c r="G21" i="1"/>
  <c r="C68" i="2" s="1"/>
  <c r="F68" i="2" s="1"/>
  <c r="F21" i="1"/>
  <c r="C42" i="2" s="1"/>
  <c r="F42" i="2" s="1"/>
  <c r="E21" i="1"/>
  <c r="C16" i="2" s="1"/>
  <c r="F16" i="2" s="1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R8" i="1"/>
  <c r="M8" i="1"/>
  <c r="D8" i="1"/>
  <c r="Q7" i="1"/>
  <c r="P7" i="1"/>
  <c r="O7" i="1"/>
  <c r="O71" i="1" s="1"/>
  <c r="G154" i="14" s="1"/>
  <c r="N7" i="1"/>
  <c r="L7" i="1"/>
  <c r="K7" i="1"/>
  <c r="J7" i="1"/>
  <c r="J71" i="1" s="1"/>
  <c r="G148" i="14" s="1"/>
  <c r="I7" i="1"/>
  <c r="H7" i="1"/>
  <c r="G7" i="1"/>
  <c r="F7" i="1"/>
  <c r="E7" i="1"/>
  <c r="C7" i="1"/>
  <c r="J5" i="1"/>
  <c r="I5" i="11" s="1"/>
  <c r="A2" i="1"/>
  <c r="D157" i="14"/>
  <c r="E156" i="14"/>
  <c r="Q75" i="1" s="1"/>
  <c r="B156" i="14"/>
  <c r="Q5" i="1" s="1"/>
  <c r="P5" i="11" s="1"/>
  <c r="E155" i="14"/>
  <c r="B155" i="14"/>
  <c r="P5" i="1" s="1"/>
  <c r="O5" i="11" s="1"/>
  <c r="E154" i="14"/>
  <c r="B154" i="14"/>
  <c r="O5" i="1" s="1"/>
  <c r="N5" i="11" s="1"/>
  <c r="E153" i="14"/>
  <c r="N75" i="1" s="1"/>
  <c r="B153" i="14"/>
  <c r="N5" i="1" s="1"/>
  <c r="M5" i="11" s="1"/>
  <c r="D151" i="14"/>
  <c r="E150" i="14"/>
  <c r="B150" i="14"/>
  <c r="L5" i="1" s="1"/>
  <c r="K5" i="11" s="1"/>
  <c r="E149" i="14"/>
  <c r="K75" i="1" s="1"/>
  <c r="B149" i="14"/>
  <c r="K5" i="1" s="1"/>
  <c r="J5" i="11" s="1"/>
  <c r="E148" i="14"/>
  <c r="J75" i="1" s="1"/>
  <c r="B148" i="14"/>
  <c r="E147" i="14"/>
  <c r="I75" i="1" s="1"/>
  <c r="B147" i="14"/>
  <c r="I5" i="1" s="1"/>
  <c r="H5" i="11" s="1"/>
  <c r="D146" i="14"/>
  <c r="D152" i="14" s="1"/>
  <c r="E145" i="14"/>
  <c r="H75" i="1" s="1"/>
  <c r="B145" i="14"/>
  <c r="E144" i="14"/>
  <c r="B144" i="14"/>
  <c r="E143" i="14"/>
  <c r="F75" i="1" s="1"/>
  <c r="B143" i="14"/>
  <c r="E142" i="14"/>
  <c r="E75" i="1" s="1"/>
  <c r="B142" i="14"/>
  <c r="G137" i="14"/>
  <c r="G125" i="14"/>
  <c r="G113" i="14"/>
  <c r="G101" i="14"/>
  <c r="G87" i="14"/>
  <c r="G74" i="14"/>
  <c r="G61" i="14"/>
  <c r="G48" i="14"/>
  <c r="G34" i="14"/>
  <c r="G26" i="14"/>
  <c r="G18" i="14"/>
  <c r="G10" i="14"/>
  <c r="A2" i="14"/>
  <c r="C38" i="13"/>
  <c r="C31" i="13"/>
  <c r="C25" i="13"/>
  <c r="C15" i="13"/>
  <c r="E5" i="1" l="1"/>
  <c r="D5" i="11" s="1"/>
  <c r="C9" i="2"/>
  <c r="C6" i="4" s="1"/>
  <c r="C34" i="4" s="1"/>
  <c r="C61" i="2"/>
  <c r="C8" i="4" s="1"/>
  <c r="C36" i="4" s="1"/>
  <c r="C87" i="2"/>
  <c r="C9" i="4" s="1"/>
  <c r="C37" i="4" s="1"/>
  <c r="L104" i="1"/>
  <c r="R21" i="1"/>
  <c r="M88" i="1"/>
  <c r="M89" i="1"/>
  <c r="C89" i="1" s="1"/>
  <c r="R89" i="1" s="1"/>
  <c r="M90" i="1"/>
  <c r="D91" i="1"/>
  <c r="M91" i="1"/>
  <c r="M92" i="1"/>
  <c r="M102" i="1"/>
  <c r="M103" i="1"/>
  <c r="R7" i="1"/>
  <c r="D13" i="1"/>
  <c r="M13" i="1"/>
  <c r="M16" i="1"/>
  <c r="F5" i="1"/>
  <c r="E5" i="11" s="1"/>
  <c r="C35" i="2"/>
  <c r="C7" i="4" s="1"/>
  <c r="C35" i="4" s="1"/>
  <c r="M46" i="1"/>
  <c r="C97" i="2"/>
  <c r="F97" i="2" s="1"/>
  <c r="C32" i="13"/>
  <c r="N25" i="2"/>
  <c r="D26" i="2"/>
  <c r="F18" i="2"/>
  <c r="M37" i="1"/>
  <c r="D37" i="1"/>
  <c r="D89" i="1"/>
  <c r="L71" i="1"/>
  <c r="D16" i="1"/>
  <c r="D56" i="1"/>
  <c r="M56" i="1"/>
  <c r="R65" i="1"/>
  <c r="F154" i="14"/>
  <c r="D88" i="1"/>
  <c r="C88" i="1" s="1"/>
  <c r="R88" i="1" s="1"/>
  <c r="D90" i="1"/>
  <c r="C90" i="1" s="1"/>
  <c r="R90" i="1" s="1"/>
  <c r="D103" i="1"/>
  <c r="J77" i="1"/>
  <c r="N77" i="1"/>
  <c r="I71" i="1"/>
  <c r="I77" i="1" s="1"/>
  <c r="N71" i="1"/>
  <c r="G153" i="14" s="1"/>
  <c r="F153" i="14" s="1"/>
  <c r="D7" i="1"/>
  <c r="M7" i="1"/>
  <c r="R37" i="1"/>
  <c r="M74" i="1"/>
  <c r="G5" i="1"/>
  <c r="F5" i="11" s="1"/>
  <c r="H5" i="1"/>
  <c r="G5" i="11" s="1"/>
  <c r="J76" i="1"/>
  <c r="R13" i="1"/>
  <c r="C79" i="1"/>
  <c r="C81" i="1" s="1"/>
  <c r="O76" i="1"/>
  <c r="F71" i="1"/>
  <c r="G143" i="14" s="1"/>
  <c r="F143" i="14" s="1"/>
  <c r="C103" i="1"/>
  <c r="R103" i="1" s="1"/>
  <c r="K71" i="1"/>
  <c r="K77" i="1" s="1"/>
  <c r="P71" i="1"/>
  <c r="G155" i="14" s="1"/>
  <c r="F155" i="14" s="1"/>
  <c r="C71" i="1"/>
  <c r="Q71" i="1"/>
  <c r="G156" i="14" s="1"/>
  <c r="R16" i="1"/>
  <c r="R56" i="1"/>
  <c r="D92" i="1"/>
  <c r="D104" i="1"/>
  <c r="N104" i="1"/>
  <c r="M104" i="1" s="1"/>
  <c r="G71" i="1"/>
  <c r="G144" i="14" s="1"/>
  <c r="F144" i="14" s="1"/>
  <c r="D74" i="1"/>
  <c r="D46" i="1"/>
  <c r="H71" i="1"/>
  <c r="G145" i="14" s="1"/>
  <c r="F145" i="14" s="1"/>
  <c r="D102" i="1"/>
  <c r="C102" i="1" s="1"/>
  <c r="R102" i="1" s="1"/>
  <c r="O75" i="1"/>
  <c r="O77" i="1" s="1"/>
  <c r="G75" i="1"/>
  <c r="R46" i="1"/>
  <c r="E71" i="1"/>
  <c r="D158" i="14"/>
  <c r="D159" i="14" s="1"/>
  <c r="F12" i="4"/>
  <c r="D12" i="4" s="1"/>
  <c r="M6" i="11"/>
  <c r="G6" i="11"/>
  <c r="H6" i="11"/>
  <c r="E6" i="11"/>
  <c r="D6" i="11"/>
  <c r="I6" i="11"/>
  <c r="P6" i="11"/>
  <c r="E146" i="14"/>
  <c r="J6" i="11"/>
  <c r="F148" i="14"/>
  <c r="E151" i="14"/>
  <c r="F156" i="14"/>
  <c r="L75" i="1"/>
  <c r="P75" i="1"/>
  <c r="E157" i="14"/>
  <c r="C39" i="13"/>
  <c r="D71" i="1" l="1"/>
  <c r="D52" i="11"/>
  <c r="G52" i="11"/>
  <c r="J52" i="11"/>
  <c r="M52" i="11"/>
  <c r="E52" i="11"/>
  <c r="I52" i="11"/>
  <c r="P52" i="11"/>
  <c r="H52" i="11"/>
  <c r="C74" i="1"/>
  <c r="R74" i="1" s="1"/>
  <c r="C92" i="1"/>
  <c r="R92" i="1" s="1"/>
  <c r="N76" i="1"/>
  <c r="C91" i="1"/>
  <c r="R91" i="1" s="1"/>
  <c r="L77" i="1"/>
  <c r="M71" i="1"/>
  <c r="C40" i="13"/>
  <c r="G7" i="2" s="1"/>
  <c r="E19" i="2"/>
  <c r="F19" i="2" s="1"/>
  <c r="I33" i="2"/>
  <c r="E21" i="2"/>
  <c r="E26" i="2" s="1"/>
  <c r="E76" i="1"/>
  <c r="G142" i="14"/>
  <c r="E77" i="1"/>
  <c r="N6" i="11"/>
  <c r="F6" i="11"/>
  <c r="G77" i="1"/>
  <c r="G78" i="2" s="1"/>
  <c r="G157" i="14"/>
  <c r="Q77" i="1"/>
  <c r="H77" i="1"/>
  <c r="G104" i="2" s="1"/>
  <c r="L76" i="1"/>
  <c r="G150" i="14"/>
  <c r="F150" i="14" s="1"/>
  <c r="P77" i="1"/>
  <c r="I76" i="1"/>
  <c r="G147" i="14"/>
  <c r="F77" i="1"/>
  <c r="F157" i="14"/>
  <c r="C82" i="1"/>
  <c r="C83" i="1" s="1"/>
  <c r="K76" i="1"/>
  <c r="G149" i="14" s="1"/>
  <c r="F149" i="14" s="1"/>
  <c r="H76" i="1"/>
  <c r="G76" i="1"/>
  <c r="C104" i="1"/>
  <c r="R104" i="1" s="1"/>
  <c r="F76" i="1"/>
  <c r="Q76" i="1"/>
  <c r="C85" i="1"/>
  <c r="C86" i="1" s="1"/>
  <c r="C72" i="1"/>
  <c r="P76" i="1"/>
  <c r="M76" i="1" s="1"/>
  <c r="M75" i="1"/>
  <c r="E152" i="14"/>
  <c r="E158" i="14" s="1"/>
  <c r="E159" i="14" s="1"/>
  <c r="R71" i="1"/>
  <c r="O6" i="11"/>
  <c r="K6" i="11"/>
  <c r="D75" i="1"/>
  <c r="O52" i="11" l="1"/>
  <c r="F52" i="11"/>
  <c r="N52" i="11"/>
  <c r="K52" i="11"/>
  <c r="D76" i="1"/>
  <c r="C76" i="1" s="1"/>
  <c r="R76" i="1" s="1"/>
  <c r="F24" i="2"/>
  <c r="L6" i="11"/>
  <c r="B51" i="11" s="1"/>
  <c r="G151" i="14"/>
  <c r="F147" i="14"/>
  <c r="F151" i="14" s="1"/>
  <c r="G146" i="14"/>
  <c r="F142" i="14"/>
  <c r="F146" i="14" s="1"/>
  <c r="C6" i="11"/>
  <c r="B6" i="11" s="1"/>
  <c r="C75" i="1"/>
  <c r="R75" i="1" s="1"/>
  <c r="M77" i="1"/>
  <c r="Q99" i="1"/>
  <c r="I99" i="1"/>
  <c r="E99" i="1"/>
  <c r="Q98" i="1"/>
  <c r="I98" i="1"/>
  <c r="E98" i="1"/>
  <c r="Q97" i="1"/>
  <c r="I97" i="1"/>
  <c r="E97" i="1"/>
  <c r="P99" i="1"/>
  <c r="L99" i="1"/>
  <c r="H99" i="1"/>
  <c r="P98" i="1"/>
  <c r="L98" i="1"/>
  <c r="H98" i="1"/>
  <c r="P97" i="1"/>
  <c r="L97" i="1"/>
  <c r="H97" i="1"/>
  <c r="C98" i="2" s="1"/>
  <c r="F98" i="2" s="1"/>
  <c r="O99" i="1"/>
  <c r="K99" i="1"/>
  <c r="G99" i="1"/>
  <c r="O98" i="1"/>
  <c r="K98" i="1"/>
  <c r="G98" i="1"/>
  <c r="O97" i="1"/>
  <c r="K97" i="1"/>
  <c r="G97" i="1"/>
  <c r="F97" i="1"/>
  <c r="N99" i="1"/>
  <c r="N98" i="1"/>
  <c r="N97" i="1"/>
  <c r="F98" i="1"/>
  <c r="J99" i="1"/>
  <c r="J98" i="1"/>
  <c r="J97" i="1"/>
  <c r="F99" i="1"/>
  <c r="Q96" i="1"/>
  <c r="I96" i="1"/>
  <c r="E96" i="1"/>
  <c r="C15" i="2" s="1"/>
  <c r="F15" i="2" s="1"/>
  <c r="Q94" i="1"/>
  <c r="I94" i="1"/>
  <c r="E94" i="1"/>
  <c r="Q93" i="1"/>
  <c r="I93" i="1"/>
  <c r="E93" i="1"/>
  <c r="P96" i="1"/>
  <c r="L96" i="1"/>
  <c r="H96" i="1"/>
  <c r="C93" i="2" s="1"/>
  <c r="F93" i="2" s="1"/>
  <c r="P94" i="1"/>
  <c r="L94" i="1"/>
  <c r="H94" i="1"/>
  <c r="P93" i="1"/>
  <c r="L93" i="1"/>
  <c r="H93" i="1"/>
  <c r="C91" i="2" s="1"/>
  <c r="O96" i="1"/>
  <c r="K96" i="1"/>
  <c r="G96" i="1"/>
  <c r="C67" i="2" s="1"/>
  <c r="F67" i="2" s="1"/>
  <c r="O94" i="1"/>
  <c r="K94" i="1"/>
  <c r="G94" i="1"/>
  <c r="O93" i="1"/>
  <c r="K93" i="1"/>
  <c r="G93" i="1"/>
  <c r="F94" i="1"/>
  <c r="N96" i="1"/>
  <c r="N95" i="1"/>
  <c r="N94" i="1"/>
  <c r="N93" i="1"/>
  <c r="F95" i="1"/>
  <c r="C40" i="2" s="1"/>
  <c r="F40" i="2" s="1"/>
  <c r="F93" i="1"/>
  <c r="C39" i="2" s="1"/>
  <c r="J96" i="1"/>
  <c r="J95" i="1"/>
  <c r="J94" i="1"/>
  <c r="J93" i="1"/>
  <c r="F96" i="1"/>
  <c r="C41" i="2" s="1"/>
  <c r="F41" i="2" s="1"/>
  <c r="H95" i="1"/>
  <c r="C92" i="2" s="1"/>
  <c r="F92" i="2" s="1"/>
  <c r="G95" i="1"/>
  <c r="C66" i="2" s="1"/>
  <c r="F66" i="2" s="1"/>
  <c r="L95" i="1"/>
  <c r="I95" i="1"/>
  <c r="P95" i="1"/>
  <c r="E95" i="1"/>
  <c r="C14" i="2" s="1"/>
  <c r="F14" i="2" s="1"/>
  <c r="O95" i="1"/>
  <c r="Q95" i="1"/>
  <c r="K95" i="1"/>
  <c r="D77" i="1"/>
  <c r="C65" i="2" l="1"/>
  <c r="F65" i="2" s="1"/>
  <c r="B52" i="11"/>
  <c r="B54" i="11" s="1"/>
  <c r="C99" i="2"/>
  <c r="F91" i="2"/>
  <c r="C13" i="2"/>
  <c r="C20" i="2"/>
  <c r="F20" i="2" s="1"/>
  <c r="C46" i="2"/>
  <c r="F46" i="2" s="1"/>
  <c r="G152" i="14"/>
  <c r="G158" i="14" s="1"/>
  <c r="F39" i="2"/>
  <c r="C72" i="2"/>
  <c r="F72" i="2" s="1"/>
  <c r="I100" i="1"/>
  <c r="I101" i="1" s="1"/>
  <c r="I105" i="1" s="1"/>
  <c r="F152" i="14"/>
  <c r="F158" i="14" s="1"/>
  <c r="C77" i="1"/>
  <c r="R77" i="1" s="1"/>
  <c r="P100" i="1"/>
  <c r="P101" i="1" s="1"/>
  <c r="P105" i="1" s="1"/>
  <c r="M94" i="1"/>
  <c r="G100" i="1"/>
  <c r="C74" i="2" s="1"/>
  <c r="F74" i="2" s="1"/>
  <c r="Q100" i="1"/>
  <c r="Q101" i="1" s="1"/>
  <c r="Q105" i="1" s="1"/>
  <c r="D96" i="1"/>
  <c r="M97" i="1"/>
  <c r="D99" i="1"/>
  <c r="M93" i="1"/>
  <c r="N100" i="1"/>
  <c r="J100" i="1"/>
  <c r="J101" i="1" s="1"/>
  <c r="J105" i="1" s="1"/>
  <c r="F100" i="1"/>
  <c r="C48" i="2" s="1"/>
  <c r="F48" i="2" s="1"/>
  <c r="M95" i="1"/>
  <c r="K100" i="1"/>
  <c r="K101" i="1" s="1"/>
  <c r="K105" i="1" s="1"/>
  <c r="H100" i="1"/>
  <c r="C100" i="2" s="1"/>
  <c r="F100" i="2" s="1"/>
  <c r="D94" i="1"/>
  <c r="M98" i="1"/>
  <c r="D98" i="1"/>
  <c r="D95" i="1"/>
  <c r="C95" i="1" s="1"/>
  <c r="R95" i="1" s="1"/>
  <c r="M96" i="1"/>
  <c r="O100" i="1"/>
  <c r="O101" i="1" s="1"/>
  <c r="O105" i="1" s="1"/>
  <c r="L100" i="1"/>
  <c r="L101" i="1" s="1"/>
  <c r="L105" i="1" s="1"/>
  <c r="D93" i="1"/>
  <c r="E100" i="1"/>
  <c r="C22" i="2" s="1"/>
  <c r="F22" i="2" s="1"/>
  <c r="M99" i="1"/>
  <c r="D97" i="1"/>
  <c r="C47" i="2" l="1"/>
  <c r="C52" i="2" s="1"/>
  <c r="C53" i="2" s="1"/>
  <c r="C73" i="2"/>
  <c r="C78" i="2" s="1"/>
  <c r="C79" i="2" s="1"/>
  <c r="F47" i="2"/>
  <c r="F52" i="2" s="1"/>
  <c r="N53" i="2" s="1"/>
  <c r="F13" i="2"/>
  <c r="F21" i="2" s="1"/>
  <c r="F26" i="2" s="1"/>
  <c r="N27" i="2" s="1"/>
  <c r="G13" i="2" s="1"/>
  <c r="C21" i="2"/>
  <c r="C26" i="2" s="1"/>
  <c r="C27" i="2" s="1"/>
  <c r="F99" i="2"/>
  <c r="F104" i="2" s="1"/>
  <c r="N105" i="2" s="1"/>
  <c r="G91" i="2" s="1"/>
  <c r="C94" i="1"/>
  <c r="R94" i="1" s="1"/>
  <c r="F73" i="2"/>
  <c r="F78" i="2" s="1"/>
  <c r="N79" i="2" s="1"/>
  <c r="G72" i="2" s="1"/>
  <c r="H72" i="2" s="1"/>
  <c r="C104" i="2"/>
  <c r="C105" i="2" s="1"/>
  <c r="C93" i="1"/>
  <c r="R93" i="1" s="1"/>
  <c r="M100" i="1"/>
  <c r="N101" i="1"/>
  <c r="C98" i="1"/>
  <c r="R98" i="1" s="1"/>
  <c r="F101" i="1"/>
  <c r="F105" i="1" s="1"/>
  <c r="G101" i="1"/>
  <c r="G105" i="1" s="1"/>
  <c r="D100" i="1"/>
  <c r="E101" i="1"/>
  <c r="C97" i="1"/>
  <c r="R97" i="1" s="1"/>
  <c r="H101" i="1"/>
  <c r="H105" i="1" s="1"/>
  <c r="C99" i="1"/>
  <c r="R99" i="1" s="1"/>
  <c r="C96" i="1"/>
  <c r="R96" i="1" s="1"/>
  <c r="G74" i="2" l="1"/>
  <c r="G65" i="2"/>
  <c r="G100" i="2"/>
  <c r="L72" i="2"/>
  <c r="I72" i="2"/>
  <c r="G102" i="2"/>
  <c r="G94" i="2"/>
  <c r="H94" i="2" s="1"/>
  <c r="G101" i="2"/>
  <c r="G96" i="2"/>
  <c r="H96" i="2" s="1"/>
  <c r="G95" i="2"/>
  <c r="H95" i="2" s="1"/>
  <c r="G97" i="2"/>
  <c r="H97" i="2" s="1"/>
  <c r="G98" i="2"/>
  <c r="H98" i="2" s="1"/>
  <c r="G92" i="2"/>
  <c r="H92" i="2" s="1"/>
  <c r="G93" i="2"/>
  <c r="H93" i="2" s="1"/>
  <c r="G50" i="2"/>
  <c r="G42" i="2"/>
  <c r="H42" i="2" s="1"/>
  <c r="G43" i="2"/>
  <c r="H43" i="2" s="1"/>
  <c r="G44" i="2"/>
  <c r="H44" i="2" s="1"/>
  <c r="G45" i="2"/>
  <c r="H45" i="2" s="1"/>
  <c r="G49" i="2"/>
  <c r="G41" i="2"/>
  <c r="H41" i="2" s="1"/>
  <c r="G40" i="2"/>
  <c r="H40" i="2" s="1"/>
  <c r="H91" i="2"/>
  <c r="G48" i="2"/>
  <c r="G39" i="2"/>
  <c r="H65" i="2"/>
  <c r="C100" i="1"/>
  <c r="R100" i="1" s="1"/>
  <c r="G68" i="2"/>
  <c r="H68" i="2" s="1"/>
  <c r="G76" i="2"/>
  <c r="G71" i="2"/>
  <c r="H71" i="2" s="1"/>
  <c r="G70" i="2"/>
  <c r="H70" i="2" s="1"/>
  <c r="G75" i="2"/>
  <c r="G69" i="2"/>
  <c r="H69" i="2" s="1"/>
  <c r="G67" i="2"/>
  <c r="H67" i="2" s="1"/>
  <c r="G66" i="2"/>
  <c r="H66" i="2" s="1"/>
  <c r="G46" i="2"/>
  <c r="H46" i="2" s="1"/>
  <c r="D101" i="1"/>
  <c r="C101" i="1" s="1"/>
  <c r="R101" i="1" s="1"/>
  <c r="E105" i="1"/>
  <c r="D105" i="1" s="1"/>
  <c r="N105" i="1"/>
  <c r="M105" i="1" s="1"/>
  <c r="M101" i="1"/>
  <c r="L91" i="2" l="1"/>
  <c r="H99" i="2"/>
  <c r="I91" i="2"/>
  <c r="L94" i="2"/>
  <c r="I94" i="2"/>
  <c r="L46" i="2"/>
  <c r="I46" i="2"/>
  <c r="L68" i="2"/>
  <c r="I68" i="2"/>
  <c r="G47" i="2"/>
  <c r="G53" i="2" s="1"/>
  <c r="H39" i="2"/>
  <c r="L40" i="2"/>
  <c r="I40" i="2"/>
  <c r="L44" i="2"/>
  <c r="I44" i="2"/>
  <c r="L93" i="2"/>
  <c r="I93" i="2"/>
  <c r="L95" i="2"/>
  <c r="I95" i="2"/>
  <c r="L65" i="2"/>
  <c r="H73" i="2"/>
  <c r="I65" i="2"/>
  <c r="L70" i="2"/>
  <c r="I70" i="2"/>
  <c r="L41" i="2"/>
  <c r="I41" i="2"/>
  <c r="L43" i="2"/>
  <c r="I43" i="2"/>
  <c r="L92" i="2"/>
  <c r="I92" i="2"/>
  <c r="L96" i="2"/>
  <c r="I96" i="2"/>
  <c r="L69" i="2"/>
  <c r="I69" i="2"/>
  <c r="L45" i="2"/>
  <c r="I45" i="2"/>
  <c r="L97" i="2"/>
  <c r="I97" i="2"/>
  <c r="L66" i="2"/>
  <c r="I66" i="2"/>
  <c r="L67" i="2"/>
  <c r="I67" i="2"/>
  <c r="L71" i="2"/>
  <c r="I71" i="2"/>
  <c r="G73" i="2"/>
  <c r="G79" i="2" s="1"/>
  <c r="G99" i="2"/>
  <c r="G105" i="2" s="1"/>
  <c r="L42" i="2"/>
  <c r="I42" i="2"/>
  <c r="L98" i="2"/>
  <c r="I98" i="2"/>
  <c r="C105" i="1"/>
  <c r="R105" i="1" s="1"/>
  <c r="L73" i="2" l="1"/>
  <c r="I39" i="2"/>
  <c r="I47" i="2" s="1"/>
  <c r="F59" i="2" s="1"/>
  <c r="H47" i="2"/>
  <c r="L39" i="2"/>
  <c r="L47" i="2" s="1"/>
  <c r="I73" i="2"/>
  <c r="G85" i="2" s="1"/>
  <c r="I99" i="2"/>
  <c r="F111" i="2" s="1"/>
  <c r="L99" i="2"/>
  <c r="G14" i="2"/>
  <c r="H14" i="2" s="1"/>
  <c r="I14" i="2" s="1"/>
  <c r="G22" i="2"/>
  <c r="G17" i="2"/>
  <c r="H17" i="2" s="1"/>
  <c r="I17" i="2" s="1"/>
  <c r="H13" i="2"/>
  <c r="I13" i="2" s="1"/>
  <c r="G24" i="2"/>
  <c r="G19" i="2"/>
  <c r="H19" i="2" s="1"/>
  <c r="I19" i="2" s="1"/>
  <c r="G15" i="2"/>
  <c r="H15" i="2" s="1"/>
  <c r="I15" i="2" s="1"/>
  <c r="G18" i="2"/>
  <c r="H18" i="2" s="1"/>
  <c r="I18" i="2" s="1"/>
  <c r="G20" i="2"/>
  <c r="H20" i="2" s="1"/>
  <c r="I20" i="2" s="1"/>
  <c r="G16" i="2"/>
  <c r="H16" i="2" s="1"/>
  <c r="I16" i="2" s="1"/>
  <c r="G23" i="2"/>
  <c r="E59" i="2" l="1"/>
  <c r="G59" i="2" s="1"/>
  <c r="J59" i="2" s="1"/>
  <c r="D7" i="4" s="1"/>
  <c r="F85" i="2"/>
  <c r="H85" i="2" s="1"/>
  <c r="K85" i="2" s="1"/>
  <c r="D8" i="4" s="1"/>
  <c r="E111" i="2"/>
  <c r="G111" i="2" s="1"/>
  <c r="J111" i="2" s="1"/>
  <c r="D9" i="4" s="1"/>
  <c r="I21" i="2"/>
  <c r="L13" i="2"/>
  <c r="L15" i="2"/>
  <c r="G21" i="2"/>
  <c r="G27" i="2" s="1"/>
  <c r="L16" i="2"/>
  <c r="L18" i="2"/>
  <c r="L19" i="2"/>
  <c r="L20" i="2"/>
  <c r="L14" i="2"/>
  <c r="L17" i="2" l="1"/>
  <c r="L21" i="2" s="1"/>
  <c r="F33" i="2" s="1"/>
  <c r="H21" i="2"/>
  <c r="E33" i="2" l="1"/>
  <c r="G33" i="2" s="1"/>
  <c r="J33" i="2" s="1"/>
  <c r="D6" i="4" l="1"/>
  <c r="D10" i="4" s="1"/>
  <c r="F29" i="4" l="1"/>
  <c r="D29" i="4" s="1"/>
  <c r="F25" i="4"/>
  <c r="D25" i="4" s="1"/>
  <c r="F27" i="4"/>
  <c r="D27" i="4" s="1"/>
  <c r="D32" i="4" l="1"/>
  <c r="D37" i="4" l="1"/>
  <c r="D34" i="4"/>
  <c r="D35" i="4"/>
  <c r="D36" i="4"/>
</calcChain>
</file>

<file path=xl/sharedStrings.xml><?xml version="1.0" encoding="utf-8"?>
<sst xmlns="http://schemas.openxmlformats.org/spreadsheetml/2006/main" count="777" uniqueCount="397">
  <si>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</si>
  <si>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</si>
  <si>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</si>
  <si>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</si>
  <si>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</si>
  <si>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</si>
  <si>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</si>
  <si>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</si>
  <si>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</si>
  <si>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</si>
  <si>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</si>
  <si>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</si>
  <si>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</si>
  <si>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</si>
  <si>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</si>
  <si>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</si>
  <si>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</si>
  <si>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</si>
  <si>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</si>
  <si>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</si>
  <si>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</si>
  <si>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</si>
  <si>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</si>
  <si>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</si>
  <si>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</si>
  <si>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</si>
  <si>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</si>
  <si>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</si>
  <si>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</si>
  <si>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</si>
  <si>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</si>
  <si>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</si>
  <si>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</si>
  <si>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</si>
  <si>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</si>
  <si>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</si>
  <si>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</si>
  <si>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</si>
  <si>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</si>
  <si>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</si>
  <si>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</si>
  <si>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</si>
  <si>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</si>
  <si>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</si>
  <si>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</si>
  <si>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</si>
  <si>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</si>
  <si>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</si>
  <si>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</si>
  <si>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</si>
  <si>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</si>
  <si>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</si>
  <si>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</si>
  <si>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</si>
  <si>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</si>
  <si>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</si>
  <si>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</si>
  <si>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</si>
  <si>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</si>
  <si>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</si>
  <si>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</si>
  <si>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</si>
  <si>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</si>
  <si>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</si>
  <si>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</si>
  <si>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</si>
  <si>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</si>
  <si>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</si>
  <si>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</si>
  <si>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</si>
  <si>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</si>
  <si>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</si>
  <si>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</si>
  <si>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</si>
  <si>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</si>
  <si>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</si>
  <si>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</si>
  <si>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</si>
  <si>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</si>
  <si>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</si>
  <si>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</si>
  <si>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</si>
  <si>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</si>
  <si>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</si>
  <si>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</si>
  <si>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</si>
  <si>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</si>
  <si>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</si>
  <si>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</si>
  <si>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</si>
  <si>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</si>
  <si>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</si>
  <si>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</si>
  <si>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</si>
  <si>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</si>
  <si>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</si>
  <si>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</si>
  <si>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</si>
  <si>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</si>
  <si>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</si>
  <si>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</si>
  <si>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</si>
  <si>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</si>
  <si>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</si>
  <si>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</si>
  <si>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</si>
  <si>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</si>
  <si>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</si>
  <si>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</si>
  <si>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</si>
  <si>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</si>
  <si>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</si>
  <si>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</si>
  <si>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</si>
  <si>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</si>
  <si>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</si>
  <si>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</si>
  <si>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</si>
  <si>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</si>
  <si>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</si>
  <si>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</si>
  <si>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TITOLO DELLA COPRODUZIONE</t>
  </si>
  <si>
    <t>Spese non eleggibili</t>
  </si>
  <si>
    <t>REGIA (1)</t>
  </si>
  <si>
    <t>Spese sostenute nei confronti di residenti fiscalmente nella Regione Lazio</t>
  </si>
  <si>
    <t>Per un totale di Spese Ammissibili per il calcolo del contributo pari a</t>
  </si>
  <si>
    <t>Sia la quota dei Coproduttori Italiani che quella dei Coproduttori Esteri è pari o superiore al 20%?</t>
  </si>
  <si>
    <r>
      <t>-</t>
    </r>
    <r>
      <rPr>
        <sz val="10"/>
        <color rgb="FF231F20"/>
        <rFont val="Gill Sans MT"/>
        <family val="2"/>
      </rPr>
      <t>    15% delle spese ammissibili, aumentato al 20% nel caso sia la quota di produzione italiana che quella estera sono entrambe pari o superiori al 20%, con un massimo di contributo in valore assoluto di 475.000 Euro;</t>
    </r>
  </si>
  <si>
    <r>
      <t>-</t>
    </r>
    <r>
      <rPr>
        <sz val="10"/>
        <color rgb="FF231F20"/>
        <rFont val="Gill Sans MT"/>
        <family val="2"/>
      </rPr>
      <t>    un ulteriore 5% delle spese ammissibili se la Coproduzione è riconosciuta di Interesse Regionale, con un massimo di contributo in valore assoluto di 100.000 Euro;</t>
    </r>
  </si>
  <si>
    <r>
      <t>-</t>
    </r>
    <r>
      <rPr>
        <sz val="10"/>
        <color rgb="FF231F20"/>
        <rFont val="Gill Sans MT"/>
        <family val="2"/>
      </rPr>
      <t>    un ulteriore 5% delle spese ammissibili se la Coproduzione è riconosciuta di Particolare Interesse Regionale, aumentato al 10% nel caso sia la quota di produzione italiana che quella estera sono entrambe pari o superiori al 20%, con un massimo di contributo in valore assoluto di 225.000 Euro.</t>
    </r>
  </si>
  <si>
    <t>Per un totale di contributo richiesto pari a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</si>
  <si>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</si>
  <si>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</si>
  <si>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</si>
  <si>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</si>
  <si>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</si>
  <si>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</si>
  <si>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</si>
  <si>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Spese Ammissibili richiedente 1</t>
  </si>
  <si>
    <t>Spese Ammissibili richiedente 2</t>
  </si>
  <si>
    <t>Spese Ammissibili richiedente 3</t>
  </si>
  <si>
    <t>Spese Ammissibili richiedente 4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</si>
  <si>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</si>
  <si>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</si>
  <si>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</si>
  <si>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</si>
  <si>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</si>
  <si>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</si>
  <si>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</si>
  <si>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Fogli di calcolo Coproduzioni: foglio "Coperture Finanziarie"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</si>
  <si>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</si>
  <si>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</si>
  <si>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Cinematografica o Altro Audiovisivo?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</si>
  <si>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</si>
  <si>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</si>
  <si>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</si>
  <si>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</si>
  <si>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</si>
  <si>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Altra Opera Audiovisiva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</si>
  <si>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</si>
  <si>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</si>
  <si>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</si>
  <si>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</si>
  <si>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</si>
  <si>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</si>
  <si>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r>
      <t xml:space="preserve">... </t>
    </r>
    <r>
      <rPr>
        <i/>
        <sz val="11"/>
        <color theme="1"/>
        <rFont val="Gill Sans MT"/>
        <family val="2"/>
      </rPr>
      <t>(indicare altre regione italiana)</t>
    </r>
  </si>
  <si>
    <r>
      <t xml:space="preserve">... </t>
    </r>
    <r>
      <rPr>
        <i/>
        <sz val="11"/>
        <color theme="1"/>
        <rFont val="Gill Sans MT"/>
        <family val="2"/>
      </rPr>
      <t>(indicare altri Stati diversi dall'Italia)</t>
    </r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</si>
  <si>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</si>
  <si>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</si>
  <si>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</si>
  <si>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</si>
  <si>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Dati e calcoli Coproduzione: foglio "Dati generali"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</si>
  <si>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</si>
  <si>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</si>
  <si>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</si>
  <si>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</si>
  <si>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</si>
  <si>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</si>
  <si>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</si>
  <si>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</si>
  <si>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</si>
  <si>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</si>
  <si>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Codice CUI: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</si>
  <si>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</si>
  <si>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</si>
  <si>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</si>
  <si>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</si>
  <si>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</si>
  <si>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</si>
  <si>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</si>
  <si>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</si>
  <si>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</si>
  <si>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</si>
  <si>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</si>
  <si>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</si>
  <si>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</si>
  <si>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</si>
  <si>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</si>
  <si>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</si>
  <si>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</si>
  <si>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</si>
  <si>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</si>
  <si>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</si>
  <si>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</si>
  <si>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</si>
  <si>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</si>
  <si>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</si>
  <si>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</si>
  <si>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Totale Quota Italia Richiedenti</t>
  </si>
  <si>
    <t>Totale Quota Italia NON Richiedenti</t>
  </si>
  <si>
    <t>Totale Quota Italia Compartecipazione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</si>
  <si>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</si>
  <si>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</si>
  <si>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</si>
  <si>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</si>
  <si>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</si>
  <si>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>di cui sostenuti</t>
  </si>
  <si>
    <t xml:space="preserve"> NOTE</t>
  </si>
  <si>
    <t>RIQUADRO COSTO COMPLESSIVO DI PRODUZIONE E RIPARTIZIONE COSTI SOSTENUTI DAI COPRODUTTORI</t>
  </si>
  <si>
    <t>Dati e calcoli Coproduzione: foglio " Coproduttori"</t>
  </si>
  <si>
    <t>Dati e calcoli Coproduzione: foglio "Costo di Produzione"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</si>
  <si>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</si>
  <si>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</si>
  <si>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</si>
  <si>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</si>
  <si>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</si>
  <si>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</si>
  <si>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</si>
  <si>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</si>
  <si>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</si>
  <si>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</si>
  <si>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certificazione rendiconti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</si>
  <si>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</si>
  <si>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</si>
  <si>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</si>
  <si>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</si>
  <si>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</si>
  <si>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</si>
  <si>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</si>
  <si>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% voci (2) eleggibili</t>
  </si>
  <si>
    <t>Totale Sottovoci (1) ex art. 9 (4) (c)</t>
  </si>
  <si>
    <t>Netto Sottovoci (1) eleggibili max 30% CCP</t>
  </si>
  <si>
    <t>Totale Sottovoci (2) ex art. 9 (4) (a)</t>
  </si>
  <si>
    <t>producer's fees</t>
  </si>
  <si>
    <t>certificazione rendiconti (Spese dirette di Procedura)</t>
  </si>
  <si>
    <t>premi per fidejussione su anticipo (Spese Dirette di Procedura)</t>
  </si>
  <si>
    <t>Massimo Sottovoci (1) eleggibili</t>
  </si>
  <si>
    <t>Spese non eleggibili e Spese Dirette di Procedura</t>
  </si>
  <si>
    <t>Totale Spese non Eleggibili</t>
  </si>
  <si>
    <t>Totale Costo Eleggibile di Produzione</t>
  </si>
  <si>
    <t>ASSICURAZIONI, GARANZIE E FINANZIAMENTI</t>
  </si>
  <si>
    <t>oneri assicurativi e spese legali (2)</t>
  </si>
  <si>
    <t>altri oneri di garanzia (2)</t>
  </si>
  <si>
    <t>altri oneri finanziari (2)</t>
  </si>
  <si>
    <t>Totale Spese di Procedura</t>
  </si>
  <si>
    <t>Massimo Sottovoci (2) eleggibili nel limite 7,5% CCP</t>
  </si>
  <si>
    <t>Quota di compartecipazione %</t>
  </si>
  <si>
    <t>Compartecipazione in Euro</t>
  </si>
  <si>
    <t>Costo Eleggibile di Produzione sostenuto al netto delle Spese di Procedura</t>
  </si>
  <si>
    <t>NOTE</t>
  </si>
  <si>
    <t>... (indicare altro Comune del Lazio)</t>
  </si>
  <si>
    <t>Dati e calcoli Coproduzione: foglio "Spese Ammissibili"</t>
  </si>
  <si>
    <t>RIQUADRO OPZIONE SPESE AMMISSIBILI DIRETTE TERRITORIALI</t>
  </si>
  <si>
    <t xml:space="preserve">REGIA </t>
  </si>
  <si>
    <t>Spese di procedura</t>
  </si>
  <si>
    <t>Spese non ammissibili</t>
  </si>
  <si>
    <t>Speso Lazio</t>
  </si>
  <si>
    <t>Spese Dirette di Procedura</t>
  </si>
  <si>
    <t>RIQUADRO RIEPILOGO SPESE AMMISSIBILI TOTALI</t>
  </si>
  <si>
    <t>S. Amm. D. Terr. per il personale</t>
  </si>
  <si>
    <t>S.  D. Extr.  Richiedente</t>
  </si>
  <si>
    <t>Spese indirette forfettarie</t>
  </si>
  <si>
    <t>TOTALE Spese Ammissibili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</si>
  <si>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</si>
  <si>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</si>
  <si>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</si>
  <si>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</si>
  <si>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r>
      <t xml:space="preserve">Che sia di Interesse Regionale*? </t>
    </r>
    <r>
      <rPr>
        <i/>
        <sz val="10"/>
        <color theme="1"/>
        <rFont val="Gill Sans MT"/>
        <family val="2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</si>
  <si>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Gill Sans MT"/>
        <family val="2"/>
      </rPr>
      <t>Interesse Regionale</t>
    </r>
    <r>
      <rPr>
        <i/>
        <sz val="8"/>
        <color theme="1"/>
        <rFont val="Gill Sans MT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Gill Sans MT"/>
        <family val="2"/>
      </rPr>
      <t>Particolare Interesse Regionale</t>
    </r>
    <r>
      <rPr>
        <i/>
        <sz val="8"/>
        <color theme="1"/>
        <rFont val="Gill Sans MT"/>
        <family val="2"/>
      </rPr>
      <t>» le Coproduzioni di Interesse Regionale che valorizzano dette destinazioni turistiche ubicate al di fuori del Comune di Roma.</t>
    </r>
  </si>
  <si>
    <t>Il contributo richiesto ai sensi dell'art. 7 dell'Avviso è la somma delle seguenti componenti</t>
  </si>
  <si>
    <t>Documentario?</t>
  </si>
  <si>
    <t xml:space="preserve">Se SI elencare i motivi tra i seguenti previsti dal sistema di incentivazione nazionale </t>
  </si>
  <si>
    <t>(art. 5, co. 3, Tax Credit Produttori)</t>
  </si>
  <si>
    <t>Opera Cinematografica Prima o Seconda?</t>
  </si>
  <si>
    <t>Opera Cinematografica di Giovani Autori?</t>
  </si>
  <si>
    <t>La Coproduzione è GIA' un Opera Difficile?</t>
  </si>
  <si>
    <t>Opera con Costo Complessivo di Produzione &lt; a 2.500.000 Euro?</t>
  </si>
  <si>
    <r>
      <t>Opera di Animazione Cortometraggio (</t>
    </r>
    <r>
      <rPr>
        <u/>
        <sz val="11"/>
        <color theme="1"/>
        <rFont val="Gill Sans MT"/>
        <family val="2"/>
      </rPr>
      <t>&lt;</t>
    </r>
    <r>
      <rPr>
        <sz val="11"/>
        <color theme="1"/>
        <rFont val="Gill Sans MT"/>
        <family val="2"/>
      </rPr>
      <t xml:space="preserve"> 52 minuti) ?</t>
    </r>
  </si>
  <si>
    <t xml:space="preserve">Opera di Animazione  che è stata GIA' dichiarata, dagli esperti di cui all'art. 26, co. 2, della Legge </t>
  </si>
  <si>
    <t>Cinema, non in grado di attrarre risorse finanziarie significative</t>
  </si>
  <si>
    <t>dal settore privato?</t>
  </si>
  <si>
    <t xml:space="preserve">Opera Cinematografica che ha GIA' ottenuto i contributi selettivi di cui all'art. 26 della Legge </t>
  </si>
  <si>
    <t>La Coproduzione si ritene sarà classificata Opera Difficile?</t>
  </si>
  <si>
    <t xml:space="preserve">Opera di Animazione  che si ritiene sarà dichiarata, dagli esperti di cui all'art. 26, co. 2, della Legge </t>
  </si>
  <si>
    <t xml:space="preserve">Opera Cinematografica che si ritiene otterrà i contributi selettivi di cui all'art. 26 della Legge </t>
  </si>
  <si>
    <t>membro della UE al Coproduttore Estero su cui a competenza?</t>
  </si>
  <si>
    <t xml:space="preserve">Coproduzione oggetto di Aiuto da parte di altro Stato 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</si>
  <si>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</si>
  <si>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</si>
  <si>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</si>
  <si>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</si>
  <si>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</si>
  <si>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</si>
  <si>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</si>
  <si>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</si>
  <si>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</si>
  <si>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</si>
  <si>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</si>
  <si>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</si>
  <si>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</si>
  <si>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</si>
  <si>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</si>
  <si>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</si>
  <si>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</si>
  <si>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</si>
  <si>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</si>
  <si>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</si>
  <si>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</si>
  <si>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Fogli di calcolo Coproduzioni: foglio "Impegni assunti"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</si>
  <si>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</si>
  <si>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</si>
  <si>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</si>
  <si>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</si>
  <si>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</si>
  <si>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</si>
  <si>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</si>
  <si>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</si>
  <si>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</si>
  <si>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</si>
  <si>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</si>
  <si>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</si>
  <si>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</si>
  <si>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</si>
  <si>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</si>
  <si>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</si>
  <si>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</si>
  <si>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Opzione per il calcolo delle Spese Ammissibili Territoriali ex art. 9, comma 5</t>
  </si>
  <si>
    <t>RIQUADRO DATI DI INPUT PER CALCOLO DELLE SPESE AMMISSIBILI</t>
  </si>
  <si>
    <t>Producer fee per Produzioni Appaltate</t>
  </si>
  <si>
    <t xml:space="preserve">RIQUADRO IMPEGNI VINCOLANTI ASSUNTI DAI RICHIEDENTI ALLA DATA DELLA RICHIESTA E RELATIVI PAGAMENTI </t>
  </si>
  <si>
    <t>Coproduttore Indipendente</t>
  </si>
  <si>
    <t>Quota lorda del Costo Eleggibile di Produzione sostenuta</t>
  </si>
  <si>
    <t>Costo oggetto di Produzioni Appaltate</t>
  </si>
  <si>
    <t>Spese non Ammissibili*</t>
  </si>
  <si>
    <t xml:space="preserve"> * Indicare le Spese non ammissibili (indicate nella colonna C con segno +) e per quali dei seguenti motivi: spese per fatture &lt; 200 Euro, spese sostenute per Produzioni Appaltate non Trasparenti, spese sostenute prima della Data della Richiesta oltre il 5%, spese nei confronti di Parti Correlate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</si>
  <si>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</si>
  <si>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</si>
  <si>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</si>
  <si>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</si>
  <si>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</si>
  <si>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</si>
  <si>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</si>
  <si>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</si>
  <si>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</si>
  <si>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</si>
  <si>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</si>
  <si>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</si>
  <si>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</si>
  <si>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</si>
  <si>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</si>
  <si>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Quota netta del Costo Eligibile della Produzione potenzialmente ammissibile</t>
  </si>
  <si>
    <t>RICHIEDENTE 2</t>
  </si>
  <si>
    <t>RICHIEDENTE 3</t>
  </si>
  <si>
    <t>RICHIEDENTE 4</t>
  </si>
  <si>
    <t>Dati e calcoli Coproduzione: foglio "Sovvenzione"</t>
  </si>
  <si>
    <t>Coproduttore Indipendente, Esterno o Altro Coproduttore?</t>
  </si>
  <si>
    <t>Rapporto A/B</t>
  </si>
  <si>
    <t>RIQUADRO CAPACITÀ AMMINISTRATIVA, FINANZIARIA E OPERATIVA PER PORTARE A TERMINE IL PROGETTO AGEVOLABILE</t>
  </si>
  <si>
    <t>RIQUADRO COPERTURE ANCORA DA REPERIRE ALLA DATA DI RICHIESTA</t>
  </si>
  <si>
    <t>RIQUADRO COPERTURE FINANZIARIE CERTE REPERITE ALLA DATA DI RICHIESTA</t>
  </si>
  <si>
    <t>Cinema e che è stata GIA' dichiarata dagli esperti di cui all'art. 26 , co. 2, della Legge Cinema, non</t>
  </si>
  <si>
    <t>in grado di attrarre risorse finanziarie significative dal settore privato?</t>
  </si>
  <si>
    <t>Cinema o/e che sarà dichiarata dagli esperti di cui all'art. 26 , co, 2, della Legge Cinema, non</t>
  </si>
  <si>
    <t>attrarre risorse finanziarie significative dal settore privato?</t>
  </si>
  <si>
    <t xml:space="preserve">Opera Cinematografica che sarà distribuita, in contemporanea, in un numero di sale cinematografiche inferiore al 20% del totale delle sale cinematografiche attive e che si attende sarà dichiarata, dagli </t>
  </si>
  <si>
    <t xml:space="preserve">esperti di cui all'art. 26, co. 2, della Legge Cinema, non in grado di </t>
  </si>
  <si>
    <t>* Le Coproduzioni Sovvenzionabili: 
a. se Opere Cinematografiche, devono presentare una durata superiore  a 52 minuti e un Costo Complessivo di Produzione pari ad almeno 1.500.000 Euro. Tale limite è ridotto a 750.000 Euro per le Opere Prime e Seconde ed è almeno pari a 400 Euro al minuto per i Documentari; 
b. se Altre Opere Audiovisive: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</si>
  <si>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t>P.IVA o assimilabile</t>
  </si>
  <si>
    <t>Coproduttore</t>
  </si>
  <si>
    <t>Dati rilevanti ex art. 13 co.4, l a)</t>
  </si>
  <si>
    <t>V.P. medio</t>
  </si>
  <si>
    <t>Fornitore/ lavoratore</t>
  </si>
  <si>
    <t>Coproduttori il cui Valore della Produzione è rilevante ai sensi dell' art. 13 co.4, l a)</t>
  </si>
  <si>
    <t>A. Valore della Produzione ex art. 13 co. 4, l. a)</t>
  </si>
  <si>
    <t>= B. Valore numeratore ex art. 13 co. 4, l. a)</t>
  </si>
  <si>
    <t xml:space="preserve"> - coperture finanziarie certe reperite alla Data di Richiesta dai Coproduttori rilevanti</t>
  </si>
  <si>
    <t xml:space="preserve"> - Quota di Compartecipazione al Costo Complessivo Costo della Produzione dei Coproduttori non rilevanti</t>
  </si>
  <si>
    <t>A. Apporto societario Coproduttori al netto della producer fee</t>
  </si>
  <si>
    <t>- Producer fee (-)</t>
  </si>
  <si>
    <t>- Apporto lordo societario Coproduttori (+)</t>
  </si>
  <si>
    <t>+ Costo Complessivo di Produzione</t>
  </si>
  <si>
    <t>art. 3 DPCM 11 luglio 2017</t>
  </si>
  <si>
    <t>art. 4 DPCM 11 luglio 2017</t>
  </si>
  <si>
    <t>premi per fidejussione su anticipo (Spese Dir. di Procedura)</t>
  </si>
  <si>
    <t>Compartecipazione fin.%</t>
  </si>
  <si>
    <t>Tipologia Coproduzione ex art. 4, comma 1, lettera a) dell'Avviso</t>
  </si>
  <si>
    <r>
      <t xml:space="preserve">Altra Opera Audiovisiva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</si>
</sst>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i/>
      <sz val="10"/>
      <color theme="1"/>
      <name val="Gill Sans MT"/>
      <family val="2"/>
    </font>
    <font>
      <sz val="8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231F20"/>
      <name val="Gill Sans MT"/>
      <family val="2"/>
    </font>
    <font>
      <b/>
      <sz val="10"/>
      <name val="Gill Sans MT"/>
      <family val="2"/>
    </font>
    <font>
      <b/>
      <sz val="10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rgb="FF002060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Calibri"/>
      <family val="2"/>
      <scheme val="minor"/>
    </font>
    <font>
      <i/>
      <sz val="8"/>
      <color theme="1"/>
      <name val="Gill Sans MT"/>
      <family val="2"/>
    </font>
    <font>
      <b/>
      <i/>
      <sz val="8"/>
      <color theme="1"/>
      <name val="Gill Sans MT"/>
      <family val="2"/>
    </font>
    <font>
      <u/>
      <sz val="11"/>
      <color theme="1"/>
      <name val="Gill Sans MT"/>
      <family val="2"/>
    </font>
    <font>
      <sz val="10"/>
      <name val="Gill Sans MT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8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 applyBorder="1"/>
    <xf numFmtId="43" fontId="4" fillId="0" borderId="0" xfId="1" applyFont="1"/>
    <xf numFmtId="0" fontId="0" fillId="0" borderId="0" xfId="0" applyBorder="1"/>
    <xf numFmtId="0" fontId="0" fillId="2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4" fontId="14" fillId="5" borderId="0" xfId="1" applyNumberFormat="1" applyFont="1" applyFill="1" applyBorder="1" applyAlignment="1">
      <alignment horizontal="right"/>
    </xf>
    <xf numFmtId="0" fontId="13" fillId="5" borderId="28" xfId="0" applyFont="1" applyFill="1" applyBorder="1" applyAlignment="1">
      <alignment horizontal="center"/>
    </xf>
    <xf numFmtId="0" fontId="18" fillId="5" borderId="19" xfId="0" applyFont="1" applyFill="1" applyBorder="1"/>
    <xf numFmtId="0" fontId="0" fillId="5" borderId="2" xfId="0" applyFill="1" applyBorder="1"/>
    <xf numFmtId="0" fontId="19" fillId="5" borderId="0" xfId="0" applyFont="1" applyFill="1" applyBorder="1" applyAlignment="1">
      <alignment horizontal="left" wrapText="1"/>
    </xf>
    <xf numFmtId="0" fontId="20" fillId="5" borderId="4" xfId="0" applyFont="1" applyFill="1" applyBorder="1" applyAlignment="1">
      <alignment wrapText="1"/>
    </xf>
    <xf numFmtId="0" fontId="20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3" fontId="21" fillId="5" borderId="12" xfId="0" applyNumberFormat="1" applyFont="1" applyFill="1" applyBorder="1"/>
    <xf numFmtId="0" fontId="21" fillId="5" borderId="3" xfId="0" applyFont="1" applyFill="1" applyBorder="1" applyAlignment="1">
      <alignment horizontal="left"/>
    </xf>
    <xf numFmtId="3" fontId="18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1" fillId="5" borderId="12" xfId="0" applyFont="1" applyFill="1" applyBorder="1"/>
    <xf numFmtId="9" fontId="21" fillId="5" borderId="12" xfId="2" applyFont="1" applyFill="1" applyBorder="1" applyAlignment="1">
      <alignment horizontal="right"/>
    </xf>
    <xf numFmtId="0" fontId="18" fillId="5" borderId="20" xfId="0" applyFont="1" applyFill="1" applyBorder="1"/>
    <xf numFmtId="0" fontId="18" fillId="5" borderId="23" xfId="0" applyFont="1" applyFill="1" applyBorder="1"/>
    <xf numFmtId="0" fontId="0" fillId="5" borderId="1" xfId="0" applyFill="1" applyBorder="1"/>
    <xf numFmtId="0" fontId="20" fillId="5" borderId="32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43" fontId="0" fillId="5" borderId="3" xfId="1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8" fillId="0" borderId="0" xfId="0" applyFont="1"/>
    <xf numFmtId="43" fontId="18" fillId="0" borderId="0" xfId="1" applyFont="1"/>
    <xf numFmtId="0" fontId="21" fillId="0" borderId="0" xfId="0" applyFont="1"/>
    <xf numFmtId="43" fontId="18" fillId="5" borderId="0" xfId="0" applyNumberFormat="1" applyFont="1" applyFill="1" applyBorder="1"/>
    <xf numFmtId="43" fontId="18" fillId="5" borderId="7" xfId="1" applyFont="1" applyFill="1" applyBorder="1"/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43" fontId="18" fillId="5" borderId="7" xfId="0" applyNumberFormat="1" applyFont="1" applyFill="1" applyBorder="1"/>
    <xf numFmtId="9" fontId="18" fillId="5" borderId="38" xfId="2" applyFont="1" applyFill="1" applyBorder="1"/>
    <xf numFmtId="43" fontId="18" fillId="5" borderId="14" xfId="0" applyNumberFormat="1" applyFont="1" applyFill="1" applyBorder="1"/>
    <xf numFmtId="43" fontId="18" fillId="5" borderId="13" xfId="0" applyNumberFormat="1" applyFont="1" applyFill="1" applyBorder="1"/>
    <xf numFmtId="43" fontId="18" fillId="5" borderId="14" xfId="1" applyFont="1" applyFill="1" applyBorder="1"/>
    <xf numFmtId="9" fontId="2" fillId="5" borderId="38" xfId="0" applyNumberFormat="1" applyFont="1" applyFill="1" applyBorder="1"/>
    <xf numFmtId="43" fontId="2" fillId="5" borderId="14" xfId="1" applyFont="1" applyFill="1" applyBorder="1"/>
    <xf numFmtId="43" fontId="2" fillId="5" borderId="13" xfId="1" applyFont="1" applyFill="1" applyBorder="1"/>
    <xf numFmtId="9" fontId="21" fillId="5" borderId="38" xfId="2" applyFont="1" applyFill="1" applyBorder="1"/>
    <xf numFmtId="43" fontId="21" fillId="5" borderId="14" xfId="0" applyNumberFormat="1" applyFont="1" applyFill="1" applyBorder="1"/>
    <xf numFmtId="43" fontId="21" fillId="5" borderId="13" xfId="0" applyNumberFormat="1" applyFont="1" applyFill="1" applyBorder="1"/>
    <xf numFmtId="43" fontId="21" fillId="5" borderId="14" xfId="1" applyFont="1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3" xfId="0" applyFill="1" applyBorder="1"/>
    <xf numFmtId="0" fontId="18" fillId="5" borderId="2" xfId="0" applyFont="1" applyFill="1" applyBorder="1"/>
    <xf numFmtId="0" fontId="2" fillId="5" borderId="19" xfId="0" applyFont="1" applyFill="1" applyBorder="1"/>
    <xf numFmtId="43" fontId="2" fillId="5" borderId="2" xfId="1" applyFont="1" applyFill="1" applyBorder="1"/>
    <xf numFmtId="0" fontId="21" fillId="5" borderId="19" xfId="0" applyFont="1" applyFill="1" applyBorder="1"/>
    <xf numFmtId="0" fontId="21" fillId="5" borderId="2" xfId="0" applyFont="1" applyFill="1" applyBorder="1"/>
    <xf numFmtId="9" fontId="0" fillId="5" borderId="23" xfId="0" applyNumberFormat="1" applyFill="1" applyBorder="1"/>
    <xf numFmtId="43" fontId="0" fillId="5" borderId="23" xfId="0" applyNumberFormat="1" applyFill="1" applyBorder="1"/>
    <xf numFmtId="0" fontId="2" fillId="5" borderId="4" xfId="0" applyFont="1" applyFill="1" applyBorder="1"/>
    <xf numFmtId="0" fontId="22" fillId="5" borderId="24" xfId="0" applyFont="1" applyFill="1" applyBorder="1"/>
    <xf numFmtId="0" fontId="0" fillId="5" borderId="2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16" fillId="5" borderId="7" xfId="0" applyFont="1" applyFill="1" applyBorder="1" applyAlignment="1">
      <alignment horizontal="center"/>
    </xf>
    <xf numFmtId="0" fontId="22" fillId="5" borderId="6" xfId="0" applyFont="1" applyFill="1" applyBorder="1"/>
    <xf numFmtId="0" fontId="0" fillId="5" borderId="7" xfId="0" applyFill="1" applyBorder="1"/>
    <xf numFmtId="0" fontId="22" fillId="5" borderId="8" xfId="0" applyFont="1" applyFill="1" applyBorder="1"/>
    <xf numFmtId="0" fontId="0" fillId="5" borderId="25" xfId="0" applyFill="1" applyBorder="1"/>
    <xf numFmtId="0" fontId="0" fillId="5" borderId="9" xfId="0" applyFill="1" applyBorder="1"/>
    <xf numFmtId="0" fontId="0" fillId="5" borderId="8" xfId="0" applyFill="1" applyBorder="1"/>
    <xf numFmtId="0" fontId="16" fillId="5" borderId="28" xfId="0" applyFont="1" applyFill="1" applyBorder="1" applyAlignment="1">
      <alignment horizontal="center"/>
    </xf>
    <xf numFmtId="0" fontId="0" fillId="4" borderId="0" xfId="0" applyFill="1" applyBorder="1"/>
    <xf numFmtId="0" fontId="3" fillId="5" borderId="26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43" fontId="3" fillId="5" borderId="10" xfId="1" applyFont="1" applyFill="1" applyBorder="1"/>
    <xf numFmtId="43" fontId="4" fillId="5" borderId="24" xfId="1" applyFont="1" applyFill="1" applyBorder="1"/>
    <xf numFmtId="0" fontId="4" fillId="5" borderId="19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43" fontId="4" fillId="5" borderId="11" xfId="1" applyFont="1" applyFill="1" applyBorder="1"/>
    <xf numFmtId="43" fontId="4" fillId="5" borderId="0" xfId="1" applyFont="1" applyFill="1" applyBorder="1"/>
    <xf numFmtId="0" fontId="4" fillId="5" borderId="2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43" fontId="4" fillId="5" borderId="12" xfId="1" applyFont="1" applyFill="1" applyBorder="1"/>
    <xf numFmtId="43" fontId="4" fillId="5" borderId="25" xfId="1" applyFont="1" applyFill="1" applyBorder="1"/>
    <xf numFmtId="0" fontId="3" fillId="5" borderId="26" xfId="0" applyFont="1" applyFill="1" applyBorder="1" applyAlignment="1">
      <alignment vertical="center" wrapText="1"/>
    </xf>
    <xf numFmtId="43" fontId="3" fillId="5" borderId="10" xfId="1" applyFont="1" applyFill="1" applyBorder="1" applyAlignment="1">
      <alignment horizontal="center" vertical="center"/>
    </xf>
    <xf numFmtId="43" fontId="4" fillId="5" borderId="24" xfId="1" applyFont="1" applyFill="1" applyBorder="1" applyAlignment="1">
      <alignment horizontal="center" vertical="center"/>
    </xf>
    <xf numFmtId="0" fontId="4" fillId="5" borderId="20" xfId="0" applyFont="1" applyFill="1" applyBorder="1" applyAlignment="1"/>
    <xf numFmtId="0" fontId="4" fillId="5" borderId="21" xfId="0" applyFont="1" applyFill="1" applyBorder="1"/>
    <xf numFmtId="43" fontId="4" fillId="5" borderId="22" xfId="1" applyFont="1" applyFill="1" applyBorder="1"/>
    <xf numFmtId="43" fontId="4" fillId="5" borderId="23" xfId="1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43" fontId="4" fillId="5" borderId="4" xfId="1" applyFont="1" applyFill="1" applyBorder="1"/>
    <xf numFmtId="43" fontId="4" fillId="5" borderId="5" xfId="1" applyFont="1" applyFill="1" applyBorder="1"/>
    <xf numFmtId="43" fontId="4" fillId="5" borderId="7" xfId="1" applyFont="1" applyFill="1" applyBorder="1"/>
    <xf numFmtId="43" fontId="4" fillId="5" borderId="4" xfId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8" xfId="1" applyFont="1" applyFill="1" applyBorder="1"/>
    <xf numFmtId="43" fontId="4" fillId="5" borderId="2" xfId="1" applyFont="1" applyFill="1" applyBorder="1"/>
    <xf numFmtId="43" fontId="4" fillId="5" borderId="33" xfId="1" applyFont="1" applyFill="1" applyBorder="1"/>
    <xf numFmtId="43" fontId="4" fillId="5" borderId="1" xfId="1" applyFont="1" applyFill="1" applyBorder="1"/>
    <xf numFmtId="43" fontId="4" fillId="5" borderId="31" xfId="1" applyFont="1" applyFill="1" applyBorder="1"/>
    <xf numFmtId="43" fontId="4" fillId="5" borderId="31" xfId="1" applyFont="1" applyFill="1" applyBorder="1" applyAlignment="1">
      <alignment horizontal="center" vertical="center"/>
    </xf>
    <xf numFmtId="43" fontId="4" fillId="5" borderId="39" xfId="1" applyFont="1" applyFill="1" applyBorder="1"/>
    <xf numFmtId="43" fontId="4" fillId="5" borderId="21" xfId="1" applyFont="1" applyFill="1" applyBorder="1"/>
    <xf numFmtId="0" fontId="3" fillId="5" borderId="32" xfId="0" applyFont="1" applyFill="1" applyBorder="1"/>
    <xf numFmtId="0" fontId="3" fillId="5" borderId="35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4" fillId="5" borderId="20" xfId="0" applyFont="1" applyFill="1" applyBorder="1"/>
    <xf numFmtId="0" fontId="6" fillId="5" borderId="39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6" xfId="0" applyFont="1" applyFill="1" applyBorder="1"/>
    <xf numFmtId="43" fontId="4" fillId="5" borderId="10" xfId="1" applyFont="1" applyFill="1" applyBorder="1"/>
    <xf numFmtId="43" fontId="3" fillId="5" borderId="0" xfId="1" applyFont="1" applyFill="1" applyBorder="1"/>
    <xf numFmtId="0" fontId="4" fillId="5" borderId="19" xfId="0" applyFont="1" applyFill="1" applyBorder="1"/>
    <xf numFmtId="0" fontId="4" fillId="5" borderId="27" xfId="0" quotePrefix="1" applyFont="1" applyFill="1" applyBorder="1"/>
    <xf numFmtId="9" fontId="4" fillId="5" borderId="12" xfId="2" applyFont="1" applyFill="1" applyBorder="1"/>
    <xf numFmtId="0" fontId="4" fillId="5" borderId="13" xfId="0" applyFont="1" applyFill="1" applyBorder="1" applyAlignment="1">
      <alignment horizontal="center"/>
    </xf>
    <xf numFmtId="43" fontId="3" fillId="5" borderId="11" xfId="1" applyFont="1" applyFill="1" applyBorder="1" applyAlignment="1">
      <alignment vertical="center"/>
    </xf>
    <xf numFmtId="43" fontId="3" fillId="5" borderId="11" xfId="1" applyFont="1" applyFill="1" applyBorder="1"/>
    <xf numFmtId="0" fontId="4" fillId="5" borderId="19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9" fontId="4" fillId="5" borderId="11" xfId="2" applyFont="1" applyFill="1" applyBorder="1"/>
    <xf numFmtId="43" fontId="4" fillId="5" borderId="0" xfId="1" applyFont="1" applyFill="1" applyBorder="1" applyAlignment="1">
      <alignment vertical="center"/>
    </xf>
    <xf numFmtId="0" fontId="4" fillId="5" borderId="19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19" xfId="0" quotePrefix="1" applyFont="1" applyFill="1" applyBorder="1"/>
    <xf numFmtId="43" fontId="4" fillId="5" borderId="0" xfId="1" applyFont="1" applyFill="1" applyBorder="1" applyAlignment="1">
      <alignment horizontal="center"/>
    </xf>
    <xf numFmtId="9" fontId="4" fillId="5" borderId="13" xfId="2" applyFont="1" applyFill="1" applyBorder="1"/>
    <xf numFmtId="0" fontId="3" fillId="5" borderId="13" xfId="0" applyFont="1" applyFill="1" applyBorder="1" applyAlignment="1">
      <alignment horizontal="center"/>
    </xf>
    <xf numFmtId="0" fontId="4" fillId="5" borderId="7" xfId="0" applyFont="1" applyFill="1" applyBorder="1"/>
    <xf numFmtId="43" fontId="3" fillId="5" borderId="13" xfId="1" applyFont="1" applyFill="1" applyBorder="1"/>
    <xf numFmtId="0" fontId="4" fillId="5" borderId="14" xfId="0" applyFont="1" applyFill="1" applyBorder="1" applyAlignment="1">
      <alignment wrapText="1"/>
    </xf>
    <xf numFmtId="43" fontId="4" fillId="5" borderId="13" xfId="1" applyFont="1" applyFill="1" applyBorder="1" applyAlignment="1">
      <alignment vertical="center"/>
    </xf>
    <xf numFmtId="43" fontId="4" fillId="5" borderId="10" xfId="1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43" fontId="4" fillId="5" borderId="11" xfId="1" applyFont="1" applyFill="1" applyBorder="1" applyAlignment="1">
      <alignment vertical="center"/>
    </xf>
    <xf numFmtId="43" fontId="3" fillId="5" borderId="3" xfId="1" applyFont="1" applyFill="1" applyBorder="1"/>
    <xf numFmtId="43" fontId="4" fillId="5" borderId="3" xfId="1" applyFont="1" applyFill="1" applyBorder="1" applyAlignment="1">
      <alignment vertical="center"/>
    </xf>
    <xf numFmtId="43" fontId="4" fillId="5" borderId="10" xfId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0" fontId="3" fillId="5" borderId="3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9" fontId="3" fillId="5" borderId="10" xfId="1" applyNumberFormat="1" applyFont="1" applyFill="1" applyBorder="1"/>
    <xf numFmtId="9" fontId="4" fillId="5" borderId="4" xfId="1" applyNumberFormat="1" applyFont="1" applyFill="1" applyBorder="1"/>
    <xf numFmtId="9" fontId="4" fillId="5" borderId="24" xfId="1" applyNumberFormat="1" applyFont="1" applyFill="1" applyBorder="1"/>
    <xf numFmtId="9" fontId="4" fillId="5" borderId="5" xfId="1" applyNumberFormat="1" applyFont="1" applyFill="1" applyBorder="1"/>
    <xf numFmtId="43" fontId="4" fillId="5" borderId="6" xfId="1" applyFont="1" applyFill="1" applyBorder="1"/>
    <xf numFmtId="0" fontId="4" fillId="5" borderId="27" xfId="0" applyFont="1" applyFill="1" applyBorder="1"/>
    <xf numFmtId="9" fontId="4" fillId="5" borderId="10" xfId="1" applyNumberFormat="1" applyFont="1" applyFill="1" applyBorder="1"/>
    <xf numFmtId="43" fontId="4" fillId="5" borderId="0" xfId="0" applyNumberFormat="1" applyFont="1" applyFill="1" applyBorder="1"/>
    <xf numFmtId="0" fontId="4" fillId="5" borderId="2" xfId="0" applyFont="1" applyFill="1" applyBorder="1" applyAlignment="1">
      <alignment horizontal="center"/>
    </xf>
    <xf numFmtId="0" fontId="20" fillId="5" borderId="32" xfId="0" applyFont="1" applyFill="1" applyBorder="1"/>
    <xf numFmtId="0" fontId="18" fillId="5" borderId="28" xfId="0" applyFont="1" applyFill="1" applyBorder="1"/>
    <xf numFmtId="0" fontId="18" fillId="5" borderId="4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3" xfId="0" applyFont="1" applyFill="1" applyBorder="1"/>
    <xf numFmtId="0" fontId="10" fillId="5" borderId="32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right" vertical="center" wrapText="1"/>
    </xf>
    <xf numFmtId="43" fontId="4" fillId="5" borderId="23" xfId="0" applyNumberFormat="1" applyFont="1" applyFill="1" applyBorder="1"/>
    <xf numFmtId="0" fontId="4" fillId="5" borderId="1" xfId="0" applyFont="1" applyFill="1" applyBorder="1"/>
    <xf numFmtId="0" fontId="10" fillId="5" borderId="32" xfId="0" applyFont="1" applyFill="1" applyBorder="1"/>
    <xf numFmtId="0" fontId="11" fillId="5" borderId="28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21" fillId="5" borderId="19" xfId="0" applyFont="1" applyFill="1" applyBorder="1" applyAlignment="1">
      <alignment wrapText="1"/>
    </xf>
    <xf numFmtId="0" fontId="9" fillId="5" borderId="2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3" fontId="3" fillId="5" borderId="13" xfId="0" applyNumberFormat="1" applyFont="1" applyFill="1" applyBorder="1"/>
    <xf numFmtId="43" fontId="3" fillId="5" borderId="13" xfId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right" vertical="center" wrapText="1"/>
    </xf>
    <xf numFmtId="0" fontId="3" fillId="5" borderId="0" xfId="0" applyFont="1" applyFill="1" applyBorder="1"/>
    <xf numFmtId="43" fontId="4" fillId="5" borderId="16" xfId="0" applyNumberFormat="1" applyFont="1" applyFill="1" applyBorder="1"/>
    <xf numFmtId="0" fontId="4" fillId="5" borderId="28" xfId="0" applyFont="1" applyFill="1" applyBorder="1"/>
    <xf numFmtId="0" fontId="4" fillId="5" borderId="29" xfId="0" applyFont="1" applyFill="1" applyBorder="1"/>
    <xf numFmtId="0" fontId="4" fillId="5" borderId="32" xfId="0" applyFont="1" applyFill="1" applyBorder="1"/>
    <xf numFmtId="43" fontId="3" fillId="5" borderId="2" xfId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43" fontId="4" fillId="5" borderId="3" xfId="1" applyFont="1" applyFill="1" applyBorder="1"/>
    <xf numFmtId="0" fontId="4" fillId="5" borderId="0" xfId="0" applyFont="1" applyFill="1" applyBorder="1" applyAlignment="1">
      <alignment horizontal="right"/>
    </xf>
    <xf numFmtId="0" fontId="4" fillId="5" borderId="3" xfId="1" applyNumberFormat="1" applyFont="1" applyFill="1" applyBorder="1"/>
    <xf numFmtId="0" fontId="4" fillId="5" borderId="2" xfId="1" applyNumberFormat="1" applyFont="1" applyFill="1" applyBorder="1"/>
    <xf numFmtId="0" fontId="6" fillId="5" borderId="0" xfId="0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0" fontId="21" fillId="5" borderId="0" xfId="0" applyFont="1" applyFill="1" applyBorder="1"/>
    <xf numFmtId="9" fontId="21" fillId="5" borderId="0" xfId="2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wrapText="1"/>
    </xf>
    <xf numFmtId="9" fontId="18" fillId="5" borderId="0" xfId="2" applyFont="1" applyFill="1" applyBorder="1" applyAlignment="1">
      <alignment horizontal="right"/>
    </xf>
    <xf numFmtId="0" fontId="21" fillId="5" borderId="0" xfId="0" applyFont="1" applyFill="1" applyBorder="1" applyAlignment="1"/>
    <xf numFmtId="43" fontId="4" fillId="5" borderId="9" xfId="1" applyFont="1" applyFill="1" applyBorder="1"/>
    <xf numFmtId="43" fontId="3" fillId="5" borderId="12" xfId="1" applyFont="1" applyFill="1" applyBorder="1"/>
    <xf numFmtId="0" fontId="3" fillId="5" borderId="29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3" fontId="4" fillId="5" borderId="28" xfId="1" applyFont="1" applyFill="1" applyBorder="1"/>
    <xf numFmtId="43" fontId="4" fillId="5" borderId="29" xfId="1" applyFont="1" applyFill="1" applyBorder="1"/>
    <xf numFmtId="9" fontId="4" fillId="5" borderId="31" xfId="1" applyNumberFormat="1" applyFont="1" applyFill="1" applyBorder="1"/>
    <xf numFmtId="0" fontId="10" fillId="5" borderId="15" xfId="0" applyFont="1" applyFill="1" applyBorder="1"/>
    <xf numFmtId="0" fontId="4" fillId="5" borderId="15" xfId="0" applyFont="1" applyFill="1" applyBorder="1"/>
    <xf numFmtId="0" fontId="3" fillId="5" borderId="1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Border="1"/>
    <xf numFmtId="0" fontId="3" fillId="5" borderId="28" xfId="0" applyFont="1" applyFill="1" applyBorder="1"/>
    <xf numFmtId="0" fontId="4" fillId="5" borderId="40" xfId="0" quotePrefix="1" applyFont="1" applyFill="1" applyBorder="1"/>
    <xf numFmtId="0" fontId="4" fillId="5" borderId="30" xfId="0" applyFont="1" applyFill="1" applyBorder="1"/>
    <xf numFmtId="0" fontId="4" fillId="5" borderId="41" xfId="0" quotePrefix="1" applyFont="1" applyFill="1" applyBorder="1" applyAlignment="1">
      <alignment horizontal="right"/>
    </xf>
    <xf numFmtId="0" fontId="5" fillId="5" borderId="41" xfId="0" quotePrefix="1" applyFont="1" applyFill="1" applyBorder="1" applyAlignment="1">
      <alignment horizontal="right"/>
    </xf>
    <xf numFmtId="0" fontId="4" fillId="5" borderId="40" xfId="0" quotePrefix="1" applyFont="1" applyFill="1" applyBorder="1" applyAlignment="1">
      <alignment horizontal="left"/>
    </xf>
    <xf numFmtId="0" fontId="10" fillId="5" borderId="19" xfId="0" applyFont="1" applyFill="1" applyBorder="1"/>
    <xf numFmtId="0" fontId="3" fillId="5" borderId="23" xfId="0" applyFont="1" applyFill="1" applyBorder="1"/>
    <xf numFmtId="0" fontId="10" fillId="5" borderId="42" xfId="0" applyFont="1" applyFill="1" applyBorder="1"/>
    <xf numFmtId="0" fontId="3" fillId="5" borderId="3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41" xfId="0" applyFont="1" applyFill="1" applyBorder="1" applyAlignment="1">
      <alignment vertical="center"/>
    </xf>
    <xf numFmtId="0" fontId="4" fillId="5" borderId="43" xfId="0" applyFont="1" applyFill="1" applyBorder="1"/>
    <xf numFmtId="0" fontId="4" fillId="5" borderId="44" xfId="0" quotePrefix="1" applyFont="1" applyFill="1" applyBorder="1"/>
    <xf numFmtId="0" fontId="4" fillId="5" borderId="41" xfId="0" quotePrefix="1" applyFont="1" applyFill="1" applyBorder="1"/>
    <xf numFmtId="0" fontId="4" fillId="5" borderId="45" xfId="0" quotePrefix="1" applyFont="1" applyFill="1" applyBorder="1" applyAlignment="1">
      <alignment horizontal="left"/>
    </xf>
    <xf numFmtId="43" fontId="3" fillId="5" borderId="11" xfId="1" applyFont="1" applyFill="1" applyBorder="1" applyAlignment="1">
      <alignment horizontal="left" vertical="center"/>
    </xf>
    <xf numFmtId="43" fontId="3" fillId="5" borderId="0" xfId="1" applyFont="1" applyFill="1" applyBorder="1" applyAlignment="1">
      <alignment horizontal="left" vertical="center"/>
    </xf>
    <xf numFmtId="0" fontId="4" fillId="5" borderId="48" xfId="0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50" xfId="0" applyNumberFormat="1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3" fillId="5" borderId="51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 wrapText="1"/>
    </xf>
    <xf numFmtId="9" fontId="4" fillId="5" borderId="3" xfId="2" applyFont="1" applyFill="1" applyBorder="1"/>
    <xf numFmtId="0" fontId="9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 vertical="center"/>
    </xf>
    <xf numFmtId="43" fontId="4" fillId="2" borderId="0" xfId="0" applyNumberFormat="1" applyFont="1" applyFill="1" applyBorder="1"/>
    <xf numFmtId="43" fontId="3" fillId="5" borderId="13" xfId="0" applyNumberFormat="1" applyFont="1" applyFill="1" applyBorder="1" applyAlignment="1">
      <alignment horizontal="left" wrapText="1"/>
    </xf>
    <xf numFmtId="43" fontId="4" fillId="5" borderId="24" xfId="0" applyNumberFormat="1" applyFont="1" applyFill="1" applyBorder="1"/>
    <xf numFmtId="43" fontId="4" fillId="5" borderId="25" xfId="0" applyNumberFormat="1" applyFont="1" applyFill="1" applyBorder="1"/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4" fillId="2" borderId="0" xfId="2" applyNumberFormat="1" applyFont="1" applyFill="1" applyBorder="1"/>
    <xf numFmtId="0" fontId="9" fillId="5" borderId="28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right" vertical="center" wrapText="1"/>
    </xf>
    <xf numFmtId="43" fontId="4" fillId="5" borderId="13" xfId="1" applyFont="1" applyFill="1" applyBorder="1"/>
    <xf numFmtId="0" fontId="4" fillId="5" borderId="9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vertical="center"/>
    </xf>
    <xf numFmtId="0" fontId="9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43" fontId="4" fillId="5" borderId="31" xfId="0" applyNumberFormat="1" applyFont="1" applyFill="1" applyBorder="1"/>
    <xf numFmtId="43" fontId="4" fillId="5" borderId="2" xfId="0" applyNumberFormat="1" applyFont="1" applyFill="1" applyBorder="1"/>
    <xf numFmtId="43" fontId="4" fillId="5" borderId="33" xfId="0" applyNumberFormat="1" applyFont="1" applyFill="1" applyBorder="1"/>
    <xf numFmtId="0" fontId="4" fillId="5" borderId="52" xfId="0" applyFont="1" applyFill="1" applyBorder="1"/>
    <xf numFmtId="0" fontId="4" fillId="5" borderId="53" xfId="0" applyFont="1" applyFill="1" applyBorder="1"/>
    <xf numFmtId="43" fontId="4" fillId="5" borderId="53" xfId="1" applyFont="1" applyFill="1" applyBorder="1"/>
    <xf numFmtId="43" fontId="4" fillId="5" borderId="53" xfId="0" applyNumberFormat="1" applyFont="1" applyFill="1" applyBorder="1"/>
    <xf numFmtId="0" fontId="4" fillId="5" borderId="54" xfId="0" applyFont="1" applyFill="1" applyBorder="1"/>
    <xf numFmtId="0" fontId="9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43" fontId="4" fillId="5" borderId="26" xfId="1" applyFont="1" applyFill="1" applyBorder="1"/>
    <xf numFmtId="43" fontId="4" fillId="5" borderId="19" xfId="1" applyFont="1" applyFill="1" applyBorder="1"/>
    <xf numFmtId="43" fontId="4" fillId="5" borderId="27" xfId="1" applyFont="1" applyFill="1" applyBorder="1"/>
    <xf numFmtId="43" fontId="3" fillId="5" borderId="52" xfId="1" applyFont="1" applyFill="1" applyBorder="1"/>
    <xf numFmtId="43" fontId="3" fillId="5" borderId="54" xfId="1" applyFont="1" applyFill="1" applyBorder="1"/>
    <xf numFmtId="0" fontId="9" fillId="5" borderId="26" xfId="0" applyFont="1" applyFill="1" applyBorder="1" applyAlignment="1">
      <alignment horizontal="center" vertical="center" wrapText="1"/>
    </xf>
    <xf numFmtId="43" fontId="3" fillId="5" borderId="53" xfId="1" applyFont="1" applyFill="1" applyBorder="1"/>
    <xf numFmtId="0" fontId="10" fillId="5" borderId="28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43" fontId="4" fillId="5" borderId="3" xfId="0" applyNumberFormat="1" applyFont="1" applyFill="1" applyBorder="1"/>
    <xf numFmtId="43" fontId="3" fillId="5" borderId="28" xfId="1" applyFont="1" applyFill="1" applyBorder="1"/>
    <xf numFmtId="43" fontId="4" fillId="5" borderId="38" xfId="1" applyFont="1" applyFill="1" applyBorder="1"/>
    <xf numFmtId="43" fontId="4" fillId="5" borderId="14" xfId="1" applyFont="1" applyFill="1" applyBorder="1"/>
    <xf numFmtId="43" fontId="4" fillId="5" borderId="30" xfId="1" applyFont="1" applyFill="1" applyBorder="1"/>
    <xf numFmtId="43" fontId="3" fillId="5" borderId="24" xfId="1" applyFont="1" applyFill="1" applyBorder="1"/>
    <xf numFmtId="0" fontId="18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left"/>
    </xf>
    <xf numFmtId="3" fontId="18" fillId="5" borderId="12" xfId="0" applyNumberFormat="1" applyFont="1" applyFill="1" applyBorder="1" applyAlignment="1">
      <alignment horizontal="right"/>
    </xf>
    <xf numFmtId="0" fontId="21" fillId="5" borderId="12" xfId="0" applyFont="1" applyFill="1" applyBorder="1" applyAlignment="1">
      <alignment horizontal="left"/>
    </xf>
    <xf numFmtId="43" fontId="18" fillId="0" borderId="7" xfId="1" applyFont="1" applyBorder="1" applyAlignment="1">
      <alignment horizontal="center"/>
    </xf>
    <xf numFmtId="43" fontId="18" fillId="0" borderId="10" xfId="1" applyFont="1" applyBorder="1"/>
    <xf numFmtId="43" fontId="18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0" fillId="0" borderId="0" xfId="0" applyNumberFormat="1" applyBorder="1"/>
    <xf numFmtId="43" fontId="18" fillId="0" borderId="11" xfId="1" applyFont="1" applyBorder="1"/>
    <xf numFmtId="43" fontId="18" fillId="0" borderId="12" xfId="1" applyFont="1" applyBorder="1"/>
    <xf numFmtId="43" fontId="21" fillId="0" borderId="3" xfId="0" applyNumberFormat="1" applyFont="1" applyBorder="1"/>
    <xf numFmtId="43" fontId="18" fillId="0" borderId="9" xfId="1" applyFont="1" applyBorder="1" applyAlignment="1">
      <alignment horizontal="center"/>
    </xf>
    <xf numFmtId="43" fontId="18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3" fontId="4" fillId="5" borderId="0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vertical="center" wrapText="1"/>
    </xf>
    <xf numFmtId="43" fontId="3" fillId="5" borderId="36" xfId="1" applyFont="1" applyFill="1" applyBorder="1"/>
    <xf numFmtId="43" fontId="4" fillId="5" borderId="35" xfId="1" applyFont="1" applyFill="1" applyBorder="1"/>
    <xf numFmtId="43" fontId="4" fillId="5" borderId="34" xfId="1" applyFont="1" applyFill="1" applyBorder="1"/>
    <xf numFmtId="0" fontId="10" fillId="5" borderId="32" xfId="0" applyFont="1" applyFill="1" applyBorder="1" applyAlignment="1"/>
    <xf numFmtId="0" fontId="4" fillId="5" borderId="26" xfId="0" applyFont="1" applyFill="1" applyBorder="1" applyAlignment="1"/>
    <xf numFmtId="0" fontId="4" fillId="5" borderId="27" xfId="0" applyFont="1" applyFill="1" applyBorder="1" applyAlignment="1"/>
    <xf numFmtId="43" fontId="3" fillId="5" borderId="22" xfId="1" applyFont="1" applyFill="1" applyBorder="1"/>
    <xf numFmtId="0" fontId="4" fillId="5" borderId="30" xfId="0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43" fontId="4" fillId="5" borderId="2" xfId="1" applyFont="1" applyFill="1" applyBorder="1" applyAlignment="1">
      <alignment vertical="center"/>
    </xf>
    <xf numFmtId="43" fontId="3" fillId="5" borderId="30" xfId="1" applyFont="1" applyFill="1" applyBorder="1"/>
    <xf numFmtId="43" fontId="4" fillId="5" borderId="30" xfId="1" applyFont="1" applyFill="1" applyBorder="1" applyAlignment="1">
      <alignment vertical="center"/>
    </xf>
    <xf numFmtId="43" fontId="3" fillId="5" borderId="2" xfId="1" applyFont="1" applyFill="1" applyBorder="1" applyAlignment="1">
      <alignment horizontal="left" vertical="center"/>
    </xf>
    <xf numFmtId="0" fontId="12" fillId="5" borderId="32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43" fontId="3" fillId="5" borderId="14" xfId="1" applyFont="1" applyFill="1" applyBorder="1" applyAlignment="1">
      <alignment vertical="center"/>
    </xf>
    <xf numFmtId="43" fontId="4" fillId="5" borderId="8" xfId="0" applyNumberFormat="1" applyFont="1" applyFill="1" applyBorder="1" applyAlignment="1">
      <alignment vertical="center"/>
    </xf>
    <xf numFmtId="43" fontId="4" fillId="5" borderId="25" xfId="0" applyNumberFormat="1" applyFont="1" applyFill="1" applyBorder="1" applyAlignment="1">
      <alignment vertical="center"/>
    </xf>
    <xf numFmtId="43" fontId="4" fillId="5" borderId="9" xfId="0" applyNumberFormat="1" applyFont="1" applyFill="1" applyBorder="1" applyAlignment="1">
      <alignment vertical="center"/>
    </xf>
    <xf numFmtId="43" fontId="4" fillId="5" borderId="38" xfId="0" applyNumberFormat="1" applyFont="1" applyFill="1" applyBorder="1" applyAlignment="1">
      <alignment horizontal="center"/>
    </xf>
    <xf numFmtId="43" fontId="4" fillId="5" borderId="13" xfId="0" applyNumberFormat="1" applyFont="1" applyFill="1" applyBorder="1" applyAlignment="1">
      <alignment horizontal="center"/>
    </xf>
    <xf numFmtId="43" fontId="4" fillId="5" borderId="14" xfId="0" applyNumberFormat="1" applyFont="1" applyFill="1" applyBorder="1" applyAlignment="1">
      <alignment horizontal="center"/>
    </xf>
    <xf numFmtId="43" fontId="4" fillId="5" borderId="38" xfId="0" applyNumberFormat="1" applyFont="1" applyFill="1" applyBorder="1"/>
    <xf numFmtId="43" fontId="4" fillId="5" borderId="13" xfId="0" applyNumberFormat="1" applyFont="1" applyFill="1" applyBorder="1"/>
    <xf numFmtId="43" fontId="4" fillId="5" borderId="14" xfId="0" applyNumberFormat="1" applyFont="1" applyFill="1" applyBorder="1"/>
    <xf numFmtId="43" fontId="4" fillId="5" borderId="7" xfId="1" applyFont="1" applyFill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43" fontId="4" fillId="5" borderId="30" xfId="0" applyNumberFormat="1" applyFont="1" applyFill="1" applyBorder="1" applyAlignment="1">
      <alignment horizontal="center"/>
    </xf>
    <xf numFmtId="0" fontId="3" fillId="5" borderId="37" xfId="0" applyFont="1" applyFill="1" applyBorder="1" applyAlignment="1">
      <alignment vertical="center" wrapText="1"/>
    </xf>
    <xf numFmtId="0" fontId="3" fillId="5" borderId="37" xfId="0" quotePrefix="1" applyFont="1" applyFill="1" applyBorder="1" applyAlignment="1">
      <alignment vertical="center" wrapText="1"/>
    </xf>
    <xf numFmtId="43" fontId="3" fillId="5" borderId="23" xfId="1" applyFont="1" applyFill="1" applyBorder="1"/>
    <xf numFmtId="0" fontId="18" fillId="5" borderId="29" xfId="0" applyFont="1" applyFill="1" applyBorder="1"/>
    <xf numFmtId="0" fontId="21" fillId="5" borderId="3" xfId="0" applyFont="1" applyFill="1" applyBorder="1" applyAlignment="1">
      <alignment horizontal="center"/>
    </xf>
    <xf numFmtId="43" fontId="21" fillId="5" borderId="10" xfId="1" applyFont="1" applyFill="1" applyBorder="1"/>
    <xf numFmtId="0" fontId="21" fillId="5" borderId="40" xfId="0" applyFont="1" applyFill="1" applyBorder="1" applyAlignment="1">
      <alignment horizontal="left"/>
    </xf>
    <xf numFmtId="0" fontId="21" fillId="5" borderId="60" xfId="0" applyFont="1" applyFill="1" applyBorder="1" applyAlignment="1">
      <alignment horizontal="center"/>
    </xf>
    <xf numFmtId="0" fontId="21" fillId="5" borderId="44" xfId="0" applyFont="1" applyFill="1" applyBorder="1"/>
    <xf numFmtId="43" fontId="21" fillId="5" borderId="60" xfId="1" applyFont="1" applyFill="1" applyBorder="1"/>
    <xf numFmtId="0" fontId="18" fillId="0" borderId="61" xfId="0" applyFont="1" applyBorder="1" applyProtection="1">
      <protection locked="0"/>
    </xf>
    <xf numFmtId="0" fontId="18" fillId="0" borderId="56" xfId="0" applyFont="1" applyBorder="1" applyProtection="1">
      <protection locked="0"/>
    </xf>
    <xf numFmtId="0" fontId="4" fillId="0" borderId="56" xfId="0" applyFont="1" applyBorder="1" applyProtection="1">
      <protection locked="0"/>
    </xf>
    <xf numFmtId="43" fontId="18" fillId="0" borderId="56" xfId="1" applyFont="1" applyBorder="1" applyProtection="1">
      <protection locked="0"/>
    </xf>
    <xf numFmtId="43" fontId="18" fillId="0" borderId="2" xfId="1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4" fillId="0" borderId="57" xfId="0" applyFont="1" applyBorder="1" applyProtection="1">
      <protection locked="0"/>
    </xf>
    <xf numFmtId="43" fontId="18" fillId="0" borderId="0" xfId="1" applyFont="1" applyBorder="1" applyProtection="1">
      <protection locked="0"/>
    </xf>
    <xf numFmtId="43" fontId="18" fillId="0" borderId="68" xfId="1" applyFont="1" applyBorder="1" applyProtection="1">
      <protection locked="0"/>
    </xf>
    <xf numFmtId="43" fontId="18" fillId="0" borderId="58" xfId="1" applyFont="1" applyBorder="1" applyProtection="1">
      <protection locked="0"/>
    </xf>
    <xf numFmtId="43" fontId="18" fillId="0" borderId="70" xfId="1" applyFont="1" applyBorder="1" applyProtection="1">
      <protection locked="0"/>
    </xf>
    <xf numFmtId="43" fontId="18" fillId="0" borderId="71" xfId="1" applyFont="1" applyBorder="1" applyProtection="1">
      <protection locked="0"/>
    </xf>
    <xf numFmtId="43" fontId="18" fillId="0" borderId="55" xfId="1" applyFont="1" applyBorder="1" applyProtection="1">
      <protection locked="0"/>
    </xf>
    <xf numFmtId="43" fontId="18" fillId="0" borderId="59" xfId="1" applyFont="1" applyBorder="1" applyProtection="1">
      <protection locked="0"/>
    </xf>
    <xf numFmtId="43" fontId="18" fillId="0" borderId="69" xfId="1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18" fillId="0" borderId="64" xfId="0" applyFont="1" applyBorder="1" applyProtection="1">
      <protection locked="0"/>
    </xf>
    <xf numFmtId="0" fontId="18" fillId="0" borderId="65" xfId="0" applyFont="1" applyBorder="1" applyProtection="1">
      <protection locked="0"/>
    </xf>
    <xf numFmtId="0" fontId="4" fillId="0" borderId="66" xfId="0" applyFont="1" applyBorder="1" applyProtection="1">
      <protection locked="0"/>
    </xf>
    <xf numFmtId="43" fontId="18" fillId="0" borderId="65" xfId="1" applyFont="1" applyBorder="1" applyProtection="1">
      <protection locked="0"/>
    </xf>
    <xf numFmtId="43" fontId="18" fillId="0" borderId="67" xfId="1" applyFont="1" applyBorder="1" applyProtection="1">
      <protection locked="0"/>
    </xf>
    <xf numFmtId="43" fontId="4" fillId="0" borderId="6" xfId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43" fontId="4" fillId="0" borderId="7" xfId="1" applyFont="1" applyFill="1" applyBorder="1" applyProtection="1">
      <protection locked="0"/>
    </xf>
    <xf numFmtId="43" fontId="4" fillId="0" borderId="2" xfId="1" applyFont="1" applyFill="1" applyBorder="1" applyProtection="1">
      <protection locked="0"/>
    </xf>
    <xf numFmtId="43" fontId="3" fillId="0" borderId="10" xfId="1" applyFont="1" applyFill="1" applyBorder="1" applyProtection="1">
      <protection locked="0"/>
    </xf>
    <xf numFmtId="43" fontId="4" fillId="0" borderId="11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3" fontId="4" fillId="0" borderId="24" xfId="1" applyFont="1" applyFill="1" applyBorder="1" applyProtection="1">
      <protection locked="0"/>
    </xf>
    <xf numFmtId="43" fontId="4" fillId="0" borderId="25" xfId="1" applyFont="1" applyFill="1" applyBorder="1" applyProtection="1">
      <protection locked="0"/>
    </xf>
    <xf numFmtId="43" fontId="4" fillId="0" borderId="24" xfId="0" applyNumberFormat="1" applyFont="1" applyFill="1" applyBorder="1" applyProtection="1">
      <protection locked="0"/>
    </xf>
    <xf numFmtId="43" fontId="4" fillId="0" borderId="0" xfId="0" applyNumberFormat="1" applyFont="1" applyFill="1" applyBorder="1" applyProtection="1">
      <protection locked="0"/>
    </xf>
    <xf numFmtId="43" fontId="4" fillId="0" borderId="25" xfId="0" applyNumberFormat="1" applyFont="1" applyFill="1" applyBorder="1" applyProtection="1">
      <protection locked="0"/>
    </xf>
    <xf numFmtId="43" fontId="4" fillId="0" borderId="31" xfId="1" applyFont="1" applyFill="1" applyBorder="1" applyProtection="1">
      <protection locked="0"/>
    </xf>
    <xf numFmtId="43" fontId="4" fillId="0" borderId="33" xfId="1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3" fontId="4" fillId="0" borderId="12" xfId="1" applyFont="1" applyFill="1" applyBorder="1" applyProtection="1">
      <protection locked="0"/>
    </xf>
    <xf numFmtId="43" fontId="4" fillId="0" borderId="8" xfId="1" applyFont="1" applyFill="1" applyBorder="1" applyProtection="1">
      <protection locked="0"/>
    </xf>
    <xf numFmtId="43" fontId="4" fillId="0" borderId="9" xfId="1" applyFont="1" applyFill="1" applyBorder="1" applyProtection="1">
      <protection locked="0"/>
    </xf>
    <xf numFmtId="43" fontId="0" fillId="0" borderId="3" xfId="1" applyFont="1" applyFill="1" applyBorder="1" applyAlignment="1" applyProtection="1">
      <alignment horizontal="center"/>
      <protection locked="0"/>
    </xf>
    <xf numFmtId="9" fontId="18" fillId="0" borderId="6" xfId="2" applyFont="1" applyFill="1" applyBorder="1" applyProtection="1">
      <protection locked="0"/>
    </xf>
    <xf numFmtId="43" fontId="14" fillId="0" borderId="3" xfId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Protection="1">
      <protection locked="0"/>
    </xf>
    <xf numFmtId="3" fontId="18" fillId="0" borderId="10" xfId="0" applyNumberFormat="1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3" fontId="18" fillId="0" borderId="11" xfId="0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9" fontId="18" fillId="0" borderId="3" xfId="2" applyFont="1" applyFill="1" applyBorder="1" applyAlignment="1" applyProtection="1">
      <alignment horizontal="right"/>
      <protection locked="0"/>
    </xf>
    <xf numFmtId="43" fontId="4" fillId="5" borderId="4" xfId="0" applyNumberFormat="1" applyFont="1" applyFill="1" applyBorder="1" applyAlignment="1">
      <alignment vertical="center"/>
    </xf>
    <xf numFmtId="43" fontId="4" fillId="5" borderId="24" xfId="0" applyNumberFormat="1" applyFont="1" applyFill="1" applyBorder="1" applyAlignment="1">
      <alignment vertical="center"/>
    </xf>
    <xf numFmtId="43" fontId="4" fillId="5" borderId="5" xfId="0" applyNumberFormat="1" applyFont="1" applyFill="1" applyBorder="1" applyAlignment="1">
      <alignment vertical="center"/>
    </xf>
    <xf numFmtId="0" fontId="3" fillId="5" borderId="26" xfId="0" quotePrefix="1" applyFont="1" applyFill="1" applyBorder="1" applyAlignment="1">
      <alignment vertical="center" wrapText="1"/>
    </xf>
    <xf numFmtId="43" fontId="3" fillId="5" borderId="5" xfId="1" applyFont="1" applyFill="1" applyBorder="1" applyAlignment="1">
      <alignment vertical="center"/>
    </xf>
    <xf numFmtId="0" fontId="4" fillId="5" borderId="3" xfId="0" quotePrefix="1" applyFont="1" applyFill="1" applyBorder="1"/>
    <xf numFmtId="43" fontId="4" fillId="5" borderId="30" xfId="0" applyNumberFormat="1" applyFont="1" applyFill="1" applyBorder="1"/>
    <xf numFmtId="43" fontId="4" fillId="5" borderId="31" xfId="0" applyNumberFormat="1" applyFont="1" applyFill="1" applyBorder="1" applyAlignment="1">
      <alignment vertical="center"/>
    </xf>
    <xf numFmtId="43" fontId="4" fillId="5" borderId="33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horizontal="left" wrapText="1"/>
    </xf>
    <xf numFmtId="0" fontId="18" fillId="0" borderId="38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12" fillId="4" borderId="32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wrapText="1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4" fillId="0" borderId="2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5" borderId="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8" fillId="5" borderId="38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18" fillId="5" borderId="38" xfId="0" applyFont="1" applyFill="1" applyBorder="1" applyAlignment="1">
      <alignment horizontal="left"/>
    </xf>
    <xf numFmtId="0" fontId="18" fillId="5" borderId="13" xfId="0" applyFont="1" applyFill="1" applyBorder="1" applyAlignment="1">
      <alignment horizontal="left"/>
    </xf>
    <xf numFmtId="0" fontId="11" fillId="5" borderId="1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0" borderId="38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1" fillId="5" borderId="38" xfId="0" applyFont="1" applyFill="1" applyBorder="1" applyAlignment="1">
      <alignment horizontal="left" wrapText="1"/>
    </xf>
    <xf numFmtId="0" fontId="21" fillId="5" borderId="13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right"/>
    </xf>
    <xf numFmtId="0" fontId="10" fillId="5" borderId="32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4" fillId="5" borderId="19" xfId="0" quotePrefix="1" applyFont="1" applyFill="1" applyBorder="1" applyAlignment="1">
      <alignment horizontal="right"/>
    </xf>
    <xf numFmtId="0" fontId="4" fillId="5" borderId="7" xfId="0" quotePrefix="1" applyFont="1" applyFill="1" applyBorder="1" applyAlignment="1">
      <alignment horizontal="right"/>
    </xf>
    <xf numFmtId="0" fontId="3" fillId="5" borderId="34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left" wrapText="1"/>
    </xf>
    <xf numFmtId="0" fontId="10" fillId="5" borderId="28" xfId="0" applyFont="1" applyFill="1" applyBorder="1" applyAlignment="1">
      <alignment horizontal="left" wrapText="1"/>
    </xf>
    <xf numFmtId="0" fontId="10" fillId="5" borderId="29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4" fillId="5" borderId="26" xfId="0" quotePrefix="1" applyFont="1" applyFill="1" applyBorder="1" applyAlignment="1">
      <alignment horizontal="right"/>
    </xf>
    <xf numFmtId="0" fontId="4" fillId="5" borderId="5" xfId="0" quotePrefix="1" applyFont="1" applyFill="1" applyBorder="1" applyAlignment="1">
      <alignment horizontal="right"/>
    </xf>
    <xf numFmtId="0" fontId="4" fillId="5" borderId="20" xfId="0" quotePrefix="1" applyFont="1" applyFill="1" applyBorder="1" applyAlignment="1">
      <alignment horizontal="left"/>
    </xf>
    <xf numFmtId="0" fontId="4" fillId="5" borderId="21" xfId="0" quotePrefix="1" applyFont="1" applyFill="1" applyBorder="1" applyAlignment="1">
      <alignment horizontal="left"/>
    </xf>
    <xf numFmtId="0" fontId="5" fillId="0" borderId="38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4" fillId="5" borderId="25" xfId="0" applyFont="1" applyFill="1" applyBorder="1" applyAlignment="1">
      <alignment horizontal="left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2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5" fillId="0" borderId="37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 applyProtection="1">
      <alignment horizontal="left" vertical="top"/>
      <protection locked="0"/>
    </xf>
    <xf numFmtId="0" fontId="11" fillId="5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="150" zoomScaleNormal="150" zoomScaleSheetLayoutView="100" workbookViewId="0">
      <selection activeCell="B5" sqref="B5"/>
    </sheetView>
  </sheetViews>
  <sheetFormatPr defaultRowHeight="15" x14ac:dyDescent="0.25"/>
  <cols>
    <col min="1" max="1" width="2.7109375" customWidth="1"/>
    <col min="2" max="2" width="60.7109375" customWidth="1"/>
    <col min="3" max="3" width="25.140625" customWidth="1"/>
    <col min="4" max="4" width="2.7109375" customWidth="1"/>
  </cols>
  <sheetData>
    <row r="1" spans="1:4" ht="15" customHeight="1" x14ac:dyDescent="0.35">
      <c r="A1" s="446" t="s">
        <v>121</v>
      </c>
      <c r="B1" s="447"/>
      <c r="C1" s="447"/>
      <c r="D1" s="448"/>
    </row>
    <row r="2" spans="1:4" ht="17.25" x14ac:dyDescent="0.35">
      <c r="A2" s="449"/>
      <c r="B2" s="450"/>
      <c r="C2" s="450"/>
      <c r="D2" s="451"/>
    </row>
    <row r="3" spans="1:4" ht="15" customHeight="1" thickBot="1" x14ac:dyDescent="0.4">
      <c r="A3" s="452" t="s">
        <v>171</v>
      </c>
      <c r="B3" s="453"/>
      <c r="C3" s="453"/>
      <c r="D3" s="454"/>
    </row>
    <row r="4" spans="1:4" ht="5.0999999999999996" customHeight="1" x14ac:dyDescent="0.35">
      <c r="A4" s="350"/>
      <c r="B4" s="351"/>
      <c r="C4" s="351"/>
      <c r="D4" s="352"/>
    </row>
    <row r="5" spans="1:4" ht="15" customHeight="1" x14ac:dyDescent="0.35">
      <c r="A5" s="19"/>
      <c r="B5" s="20" t="s">
        <v>160</v>
      </c>
      <c r="C5" s="424"/>
      <c r="D5" s="18"/>
    </row>
    <row r="6" spans="1:4" ht="15" customHeight="1" x14ac:dyDescent="0.35">
      <c r="A6" s="19"/>
      <c r="B6" s="16"/>
      <c r="C6" s="17" t="s">
        <v>161</v>
      </c>
      <c r="D6" s="18"/>
    </row>
    <row r="7" spans="1:4" ht="15" customHeight="1" x14ac:dyDescent="0.35">
      <c r="A7" s="19"/>
      <c r="B7" s="39" t="s">
        <v>395</v>
      </c>
      <c r="C7" s="425"/>
      <c r="D7" s="18"/>
    </row>
    <row r="8" spans="1:4" ht="15" customHeight="1" x14ac:dyDescent="0.35">
      <c r="A8" s="19"/>
      <c r="B8" s="16"/>
      <c r="C8" s="17" t="s">
        <v>161</v>
      </c>
      <c r="D8" s="18"/>
    </row>
    <row r="9" spans="1:4" ht="15" customHeight="1" x14ac:dyDescent="0.35">
      <c r="A9" s="19"/>
      <c r="B9" s="20" t="s">
        <v>152</v>
      </c>
      <c r="C9" s="425"/>
      <c r="D9" s="18"/>
    </row>
    <row r="10" spans="1:4" s="5" customFormat="1" ht="15" customHeight="1" x14ac:dyDescent="0.35">
      <c r="A10" s="19"/>
      <c r="B10" s="20"/>
      <c r="C10" s="17" t="s">
        <v>161</v>
      </c>
      <c r="D10" s="18"/>
    </row>
    <row r="11" spans="1:4" ht="15" customHeight="1" x14ac:dyDescent="0.35">
      <c r="A11" s="19"/>
      <c r="B11" s="20" t="s">
        <v>153</v>
      </c>
      <c r="C11" s="425"/>
      <c r="D11" s="18"/>
    </row>
    <row r="12" spans="1:4" s="5" customFormat="1" ht="15" customHeight="1" x14ac:dyDescent="0.35">
      <c r="A12" s="19"/>
      <c r="B12" s="20"/>
      <c r="C12" s="17" t="s">
        <v>163</v>
      </c>
      <c r="D12" s="18"/>
    </row>
    <row r="13" spans="1:4" ht="15" customHeight="1" x14ac:dyDescent="0.35">
      <c r="A13" s="19"/>
      <c r="B13" s="20" t="s">
        <v>159</v>
      </c>
      <c r="C13" s="426"/>
      <c r="D13" s="18"/>
    </row>
    <row r="14" spans="1:4" s="5" customFormat="1" ht="15" customHeight="1" x14ac:dyDescent="0.35">
      <c r="A14" s="19"/>
      <c r="B14" s="20"/>
      <c r="C14" s="21"/>
      <c r="D14" s="18"/>
    </row>
    <row r="15" spans="1:4" ht="15" customHeight="1" x14ac:dyDescent="0.35">
      <c r="A15" s="19"/>
      <c r="B15" s="20" t="s">
        <v>164</v>
      </c>
      <c r="C15" s="208" t="str">
        <f>+IF(C13&gt;0,+C5/C13,"Valorizzare Durata")</f>
        <v>Valorizzare Durata</v>
      </c>
      <c r="D15" s="18"/>
    </row>
    <row r="16" spans="1:4" ht="108" customHeight="1" x14ac:dyDescent="0.35">
      <c r="A16" s="19"/>
      <c r="B16" s="455" t="s">
        <v>376</v>
      </c>
      <c r="C16" s="455"/>
      <c r="D16" s="18"/>
    </row>
    <row r="17" spans="1:4" s="6" customFormat="1" ht="4.9000000000000004" customHeight="1" x14ac:dyDescent="0.35">
      <c r="A17" s="23"/>
      <c r="B17" s="25"/>
      <c r="C17" s="25"/>
      <c r="D17" s="24"/>
    </row>
    <row r="18" spans="1:4" ht="34.5" x14ac:dyDescent="0.35">
      <c r="A18" s="23"/>
      <c r="B18" s="26" t="s">
        <v>168</v>
      </c>
      <c r="C18" s="27" t="s">
        <v>117</v>
      </c>
      <c r="D18" s="24"/>
    </row>
    <row r="19" spans="1:4" ht="15" customHeight="1" x14ac:dyDescent="0.35">
      <c r="A19" s="23"/>
      <c r="B19" s="177" t="s">
        <v>116</v>
      </c>
      <c r="C19" s="428"/>
      <c r="D19" s="24"/>
    </row>
    <row r="20" spans="1:4" ht="15" customHeight="1" x14ac:dyDescent="0.35">
      <c r="A20" s="23"/>
      <c r="B20" s="431" t="s">
        <v>260</v>
      </c>
      <c r="C20" s="430"/>
      <c r="D20" s="24"/>
    </row>
    <row r="21" spans="1:4" ht="15" customHeight="1" x14ac:dyDescent="0.35">
      <c r="A21" s="23"/>
      <c r="B21" s="431" t="s">
        <v>260</v>
      </c>
      <c r="C21" s="430"/>
      <c r="D21" s="24"/>
    </row>
    <row r="22" spans="1:4" ht="15" customHeight="1" x14ac:dyDescent="0.35">
      <c r="A22" s="23"/>
      <c r="B22" s="431" t="s">
        <v>260</v>
      </c>
      <c r="C22" s="430"/>
      <c r="D22" s="24"/>
    </row>
    <row r="23" spans="1:4" ht="15" customHeight="1" x14ac:dyDescent="0.35">
      <c r="A23" s="23"/>
      <c r="B23" s="431" t="s">
        <v>260</v>
      </c>
      <c r="C23" s="430"/>
      <c r="D23" s="24"/>
    </row>
    <row r="24" spans="1:4" ht="15" customHeight="1" x14ac:dyDescent="0.35">
      <c r="A24" s="23"/>
      <c r="B24" s="431" t="s">
        <v>260</v>
      </c>
      <c r="C24" s="430"/>
      <c r="D24" s="24"/>
    </row>
    <row r="25" spans="1:4" ht="15" customHeight="1" x14ac:dyDescent="0.35">
      <c r="A25" s="23"/>
      <c r="B25" s="28" t="s">
        <v>148</v>
      </c>
      <c r="C25" s="29">
        <f>+SUM(C19:C24)</f>
        <v>0</v>
      </c>
      <c r="D25" s="24"/>
    </row>
    <row r="26" spans="1:4" ht="15" customHeight="1" x14ac:dyDescent="0.35">
      <c r="A26" s="23"/>
      <c r="B26" s="432" t="s">
        <v>165</v>
      </c>
      <c r="C26" s="430"/>
      <c r="D26" s="24"/>
    </row>
    <row r="27" spans="1:4" ht="15" customHeight="1" x14ac:dyDescent="0.35">
      <c r="A27" s="23"/>
      <c r="B27" s="432" t="s">
        <v>165</v>
      </c>
      <c r="C27" s="430"/>
      <c r="D27" s="24"/>
    </row>
    <row r="28" spans="1:4" ht="15" customHeight="1" x14ac:dyDescent="0.35">
      <c r="A28" s="23"/>
      <c r="B28" s="432" t="s">
        <v>165</v>
      </c>
      <c r="C28" s="430"/>
      <c r="D28" s="24"/>
    </row>
    <row r="29" spans="1:4" ht="15" customHeight="1" x14ac:dyDescent="0.35">
      <c r="A29" s="23"/>
      <c r="B29" s="432" t="s">
        <v>165</v>
      </c>
      <c r="C29" s="430"/>
      <c r="D29" s="24"/>
    </row>
    <row r="30" spans="1:4" ht="15" customHeight="1" x14ac:dyDescent="0.35">
      <c r="A30" s="23"/>
      <c r="B30" s="432" t="s">
        <v>165</v>
      </c>
      <c r="C30" s="430"/>
      <c r="D30" s="24"/>
    </row>
    <row r="31" spans="1:4" ht="15" customHeight="1" x14ac:dyDescent="0.35">
      <c r="A31" s="23"/>
      <c r="B31" s="311" t="s">
        <v>118</v>
      </c>
      <c r="C31" s="312">
        <f>+SUM(C26:C30)</f>
        <v>0</v>
      </c>
      <c r="D31" s="24"/>
    </row>
    <row r="32" spans="1:4" ht="15" customHeight="1" x14ac:dyDescent="0.35">
      <c r="A32" s="23"/>
      <c r="B32" s="30" t="s">
        <v>119</v>
      </c>
      <c r="C32" s="31">
        <f>+C25+C31</f>
        <v>0</v>
      </c>
      <c r="D32" s="24"/>
    </row>
    <row r="33" spans="1:4" ht="15" customHeight="1" x14ac:dyDescent="0.35">
      <c r="A33" s="23"/>
      <c r="B33" s="427" t="s">
        <v>166</v>
      </c>
      <c r="C33" s="428"/>
      <c r="D33" s="24"/>
    </row>
    <row r="34" spans="1:4" ht="15" customHeight="1" x14ac:dyDescent="0.35">
      <c r="A34" s="23"/>
      <c r="B34" s="429" t="s">
        <v>166</v>
      </c>
      <c r="C34" s="430"/>
      <c r="D34" s="24"/>
    </row>
    <row r="35" spans="1:4" ht="15" customHeight="1" x14ac:dyDescent="0.35">
      <c r="A35" s="23"/>
      <c r="B35" s="429" t="s">
        <v>166</v>
      </c>
      <c r="C35" s="430"/>
      <c r="D35" s="24"/>
    </row>
    <row r="36" spans="1:4" ht="15" customHeight="1" x14ac:dyDescent="0.35">
      <c r="A36" s="23"/>
      <c r="B36" s="429" t="s">
        <v>166</v>
      </c>
      <c r="C36" s="430"/>
      <c r="D36" s="24"/>
    </row>
    <row r="37" spans="1:4" ht="15" customHeight="1" x14ac:dyDescent="0.35">
      <c r="A37" s="23"/>
      <c r="B37" s="429" t="s">
        <v>166</v>
      </c>
      <c r="C37" s="430"/>
      <c r="D37" s="24"/>
    </row>
    <row r="38" spans="1:4" ht="15" customHeight="1" x14ac:dyDescent="0.35">
      <c r="A38" s="23"/>
      <c r="B38" s="313" t="s">
        <v>120</v>
      </c>
      <c r="C38" s="312">
        <f>+SUM(C33:C37)</f>
        <v>0</v>
      </c>
      <c r="D38" s="24"/>
    </row>
    <row r="39" spans="1:4" ht="15" customHeight="1" x14ac:dyDescent="0.35">
      <c r="A39" s="23"/>
      <c r="B39" s="30" t="s">
        <v>147</v>
      </c>
      <c r="C39" s="32">
        <f>+C32+C38</f>
        <v>0</v>
      </c>
      <c r="D39" s="24"/>
    </row>
    <row r="40" spans="1:4" ht="15" customHeight="1" x14ac:dyDescent="0.35">
      <c r="A40" s="23"/>
      <c r="B40" s="33" t="s">
        <v>146</v>
      </c>
      <c r="C40" s="34">
        <f>+IF(C39=0,0,+C25/C39)</f>
        <v>0</v>
      </c>
      <c r="D40" s="24"/>
    </row>
    <row r="41" spans="1:4" ht="5.0999999999999996" customHeight="1" x14ac:dyDescent="0.35">
      <c r="A41" s="23"/>
      <c r="B41" s="209"/>
      <c r="C41" s="210"/>
      <c r="D41" s="24"/>
    </row>
    <row r="42" spans="1:4" ht="15" customHeight="1" x14ac:dyDescent="0.35">
      <c r="A42" s="23"/>
      <c r="B42" s="214" t="s">
        <v>296</v>
      </c>
      <c r="C42" s="17" t="s">
        <v>161</v>
      </c>
      <c r="D42" s="24"/>
    </row>
    <row r="43" spans="1:4" ht="15" customHeight="1" x14ac:dyDescent="0.35">
      <c r="A43" s="23"/>
      <c r="B43" s="211" t="s">
        <v>295</v>
      </c>
      <c r="C43" s="433"/>
      <c r="D43" s="24"/>
    </row>
    <row r="44" spans="1:4" ht="15" customHeight="1" x14ac:dyDescent="0.35">
      <c r="A44" s="23"/>
      <c r="B44" s="209"/>
      <c r="C44" s="17" t="s">
        <v>161</v>
      </c>
      <c r="D44" s="24"/>
    </row>
    <row r="45" spans="1:4" ht="15" customHeight="1" x14ac:dyDescent="0.35">
      <c r="A45" s="23"/>
      <c r="B45" s="209" t="s">
        <v>285</v>
      </c>
      <c r="C45" s="433"/>
      <c r="D45" s="24"/>
    </row>
    <row r="46" spans="1:4" ht="15" customHeight="1" x14ac:dyDescent="0.35">
      <c r="A46" s="23"/>
      <c r="B46" s="111" t="s">
        <v>281</v>
      </c>
      <c r="C46" s="210"/>
      <c r="D46" s="24"/>
    </row>
    <row r="47" spans="1:4" ht="15" customHeight="1" x14ac:dyDescent="0.35">
      <c r="A47" s="23"/>
      <c r="B47" s="111" t="s">
        <v>282</v>
      </c>
      <c r="C47" s="17"/>
      <c r="D47" s="24"/>
    </row>
    <row r="48" spans="1:4" ht="15" customHeight="1" x14ac:dyDescent="0.35">
      <c r="A48" s="23"/>
      <c r="B48" s="209"/>
      <c r="C48" s="17" t="s">
        <v>161</v>
      </c>
      <c r="D48" s="24"/>
    </row>
    <row r="49" spans="1:4" ht="15" customHeight="1" x14ac:dyDescent="0.35">
      <c r="A49" s="23"/>
      <c r="B49" s="211" t="s">
        <v>286</v>
      </c>
      <c r="C49" s="433"/>
      <c r="D49" s="24"/>
    </row>
    <row r="50" spans="1:4" ht="15" customHeight="1" x14ac:dyDescent="0.35">
      <c r="A50" s="23"/>
      <c r="B50" s="211"/>
      <c r="C50" s="17" t="s">
        <v>161</v>
      </c>
      <c r="D50" s="24"/>
    </row>
    <row r="51" spans="1:4" ht="15" customHeight="1" x14ac:dyDescent="0.35">
      <c r="A51" s="23"/>
      <c r="B51" s="211" t="s">
        <v>283</v>
      </c>
      <c r="C51" s="433"/>
      <c r="D51" s="24"/>
    </row>
    <row r="52" spans="1:4" ht="15" customHeight="1" x14ac:dyDescent="0.35">
      <c r="A52" s="23"/>
      <c r="B52" s="211"/>
      <c r="C52" s="17" t="s">
        <v>161</v>
      </c>
      <c r="D52" s="24"/>
    </row>
    <row r="53" spans="1:4" ht="15" customHeight="1" x14ac:dyDescent="0.35">
      <c r="A53" s="23"/>
      <c r="B53" s="211" t="s">
        <v>284</v>
      </c>
      <c r="C53" s="433"/>
      <c r="D53" s="24"/>
    </row>
    <row r="54" spans="1:4" ht="15" customHeight="1" x14ac:dyDescent="0.35">
      <c r="A54" s="23"/>
      <c r="B54" s="209"/>
      <c r="C54" s="17" t="s">
        <v>161</v>
      </c>
      <c r="D54" s="24"/>
    </row>
    <row r="55" spans="1:4" ht="15" customHeight="1" x14ac:dyDescent="0.35">
      <c r="A55" s="23"/>
      <c r="B55" s="211" t="s">
        <v>280</v>
      </c>
      <c r="C55" s="433"/>
      <c r="D55" s="24"/>
    </row>
    <row r="56" spans="1:4" ht="15" customHeight="1" x14ac:dyDescent="0.35">
      <c r="A56" s="23"/>
      <c r="B56" s="211"/>
      <c r="C56" s="17" t="s">
        <v>161</v>
      </c>
      <c r="D56" s="24"/>
    </row>
    <row r="57" spans="1:4" ht="15" customHeight="1" x14ac:dyDescent="0.35">
      <c r="A57" s="23"/>
      <c r="B57" s="212" t="s">
        <v>287</v>
      </c>
      <c r="C57" s="433"/>
      <c r="D57" s="24"/>
    </row>
    <row r="58" spans="1:4" ht="5.0999999999999996" customHeight="1" x14ac:dyDescent="0.35">
      <c r="A58" s="23"/>
      <c r="B58" s="212"/>
      <c r="C58" s="213"/>
      <c r="D58" s="24"/>
    </row>
    <row r="59" spans="1:4" ht="15" customHeight="1" x14ac:dyDescent="0.35">
      <c r="A59" s="23"/>
      <c r="B59" s="211" t="s">
        <v>288</v>
      </c>
      <c r="C59" s="82"/>
      <c r="D59" s="24"/>
    </row>
    <row r="60" spans="1:4" ht="15" customHeight="1" x14ac:dyDescent="0.35">
      <c r="A60" s="23"/>
      <c r="B60" s="211" t="s">
        <v>289</v>
      </c>
      <c r="C60" s="17" t="s">
        <v>161</v>
      </c>
      <c r="D60" s="24"/>
    </row>
    <row r="61" spans="1:4" ht="15" customHeight="1" x14ac:dyDescent="0.35">
      <c r="A61" s="23"/>
      <c r="B61" s="211" t="s">
        <v>290</v>
      </c>
      <c r="C61" s="433"/>
      <c r="D61" s="24"/>
    </row>
    <row r="62" spans="1:4" ht="5.0999999999999996" customHeight="1" x14ac:dyDescent="0.35">
      <c r="A62" s="23"/>
      <c r="B62" s="211"/>
      <c r="C62" s="213"/>
      <c r="D62" s="24"/>
    </row>
    <row r="63" spans="1:4" ht="15" customHeight="1" x14ac:dyDescent="0.35">
      <c r="A63" s="23"/>
      <c r="B63" s="443" t="s">
        <v>291</v>
      </c>
      <c r="C63" s="443"/>
      <c r="D63" s="24"/>
    </row>
    <row r="64" spans="1:4" ht="15" customHeight="1" x14ac:dyDescent="0.35">
      <c r="A64" s="23"/>
      <c r="B64" s="443" t="s">
        <v>370</v>
      </c>
      <c r="C64" s="443"/>
      <c r="D64" s="24"/>
    </row>
    <row r="65" spans="1:4" ht="15" customHeight="1" x14ac:dyDescent="0.35">
      <c r="A65" s="23"/>
      <c r="B65" s="211" t="s">
        <v>371</v>
      </c>
      <c r="C65" s="17" t="s">
        <v>161</v>
      </c>
      <c r="D65" s="24"/>
    </row>
    <row r="66" spans="1:4" ht="15" customHeight="1" x14ac:dyDescent="0.35">
      <c r="A66" s="23"/>
      <c r="B66" s="211"/>
      <c r="C66" s="433"/>
      <c r="D66" s="24"/>
    </row>
    <row r="67" spans="1:4" ht="5.0999999999999996" customHeight="1" x14ac:dyDescent="0.35">
      <c r="A67" s="23"/>
      <c r="B67" s="209"/>
      <c r="C67" s="210"/>
      <c r="D67" s="24"/>
    </row>
    <row r="68" spans="1:4" ht="15" customHeight="1" x14ac:dyDescent="0.35">
      <c r="A68" s="23"/>
      <c r="B68" s="209"/>
      <c r="C68" s="17" t="s">
        <v>161</v>
      </c>
      <c r="D68" s="24"/>
    </row>
    <row r="69" spans="1:4" ht="15" customHeight="1" x14ac:dyDescent="0.35">
      <c r="A69" s="23"/>
      <c r="B69" s="209" t="s">
        <v>292</v>
      </c>
      <c r="C69" s="433"/>
      <c r="D69" s="24"/>
    </row>
    <row r="70" spans="1:4" ht="15" customHeight="1" x14ac:dyDescent="0.35">
      <c r="A70" s="23"/>
      <c r="B70" s="111" t="s">
        <v>281</v>
      </c>
      <c r="C70" s="210"/>
      <c r="D70" s="24"/>
    </row>
    <row r="71" spans="1:4" ht="15" customHeight="1" x14ac:dyDescent="0.35">
      <c r="A71" s="23"/>
      <c r="B71" s="111" t="s">
        <v>282</v>
      </c>
      <c r="C71" s="17"/>
      <c r="D71" s="24"/>
    </row>
    <row r="72" spans="1:4" ht="5.0999999999999996" customHeight="1" x14ac:dyDescent="0.35">
      <c r="A72" s="23"/>
      <c r="B72" s="211"/>
      <c r="C72" s="17"/>
      <c r="D72" s="24"/>
    </row>
    <row r="73" spans="1:4" ht="15" customHeight="1" x14ac:dyDescent="0.35">
      <c r="A73" s="23"/>
      <c r="B73" s="211" t="s">
        <v>293</v>
      </c>
      <c r="C73" s="82"/>
      <c r="D73" s="24"/>
    </row>
    <row r="74" spans="1:4" ht="15" customHeight="1" x14ac:dyDescent="0.35">
      <c r="A74" s="23"/>
      <c r="B74" s="211" t="s">
        <v>289</v>
      </c>
      <c r="C74" s="17" t="s">
        <v>161</v>
      </c>
      <c r="D74" s="24"/>
    </row>
    <row r="75" spans="1:4" ht="15" customHeight="1" x14ac:dyDescent="0.35">
      <c r="A75" s="23"/>
      <c r="B75" s="211" t="s">
        <v>290</v>
      </c>
      <c r="C75" s="433"/>
      <c r="D75" s="24"/>
    </row>
    <row r="76" spans="1:4" ht="5.0999999999999996" customHeight="1" x14ac:dyDescent="0.35">
      <c r="A76" s="23"/>
      <c r="B76" s="211"/>
      <c r="C76" s="213"/>
      <c r="D76" s="24"/>
    </row>
    <row r="77" spans="1:4" ht="15" customHeight="1" x14ac:dyDescent="0.35">
      <c r="A77" s="23"/>
      <c r="B77" s="443" t="s">
        <v>294</v>
      </c>
      <c r="C77" s="443"/>
      <c r="D77" s="24"/>
    </row>
    <row r="78" spans="1:4" ht="15" customHeight="1" x14ac:dyDescent="0.35">
      <c r="A78" s="23"/>
      <c r="B78" s="443" t="s">
        <v>372</v>
      </c>
      <c r="C78" s="443"/>
      <c r="D78" s="24"/>
    </row>
    <row r="79" spans="1:4" ht="15" customHeight="1" x14ac:dyDescent="0.35">
      <c r="A79" s="23"/>
      <c r="B79" s="211" t="s">
        <v>371</v>
      </c>
      <c r="C79" s="17" t="s">
        <v>161</v>
      </c>
      <c r="D79" s="24"/>
    </row>
    <row r="80" spans="1:4" ht="15" customHeight="1" x14ac:dyDescent="0.35">
      <c r="A80" s="23"/>
      <c r="B80" s="211"/>
      <c r="C80" s="433"/>
      <c r="D80" s="24"/>
    </row>
    <row r="81" spans="1:4" ht="5.0999999999999996" customHeight="1" x14ac:dyDescent="0.35">
      <c r="A81" s="23"/>
      <c r="B81" s="211"/>
      <c r="C81" s="213"/>
      <c r="D81" s="24"/>
    </row>
    <row r="82" spans="1:4" ht="34.9" customHeight="1" x14ac:dyDescent="0.35">
      <c r="A82" s="23"/>
      <c r="B82" s="443" t="s">
        <v>374</v>
      </c>
      <c r="C82" s="443"/>
      <c r="D82" s="24"/>
    </row>
    <row r="83" spans="1:4" ht="15" customHeight="1" x14ac:dyDescent="0.35">
      <c r="A83" s="23"/>
      <c r="B83" s="308" t="s">
        <v>375</v>
      </c>
      <c r="C83" s="17" t="s">
        <v>161</v>
      </c>
      <c r="D83" s="24"/>
    </row>
    <row r="84" spans="1:4" ht="15" customHeight="1" x14ac:dyDescent="0.35">
      <c r="A84" s="23"/>
      <c r="B84" s="211" t="s">
        <v>373</v>
      </c>
      <c r="C84" s="433"/>
      <c r="D84" s="24"/>
    </row>
    <row r="85" spans="1:4" ht="4.9000000000000004" customHeight="1" thickBot="1" x14ac:dyDescent="0.4">
      <c r="A85" s="35"/>
      <c r="B85" s="36"/>
      <c r="C85" s="36"/>
      <c r="D85" s="37"/>
    </row>
    <row r="86" spans="1:4" ht="17.25" x14ac:dyDescent="0.35">
      <c r="A86" s="175" t="s">
        <v>259</v>
      </c>
      <c r="B86" s="176"/>
      <c r="C86" s="176"/>
      <c r="D86" s="66"/>
    </row>
    <row r="87" spans="1:4" ht="36.6" customHeight="1" x14ac:dyDescent="0.35">
      <c r="A87" s="23"/>
      <c r="B87" s="444"/>
      <c r="C87" s="445"/>
      <c r="D87" s="24"/>
    </row>
    <row r="88" spans="1:4" ht="4.9000000000000004" customHeight="1" thickBot="1" x14ac:dyDescent="0.3">
      <c r="A88" s="68"/>
      <c r="B88" s="69"/>
      <c r="C88" s="69"/>
      <c r="D88" s="37"/>
    </row>
  </sheetData>
  <sheetProtection algorithmName="SHA-512" hashValue="iFvoiBO9VKuZ1NX2PZCn5e/xIXmqfocgIErD38vF2kGbKrgEDDgyXTKL7sGjvWi+rW7/a541VqK3dbngqB8+fQ==" saltValue="zgQgDkDzoDUxFTWeSpJyFA==" spinCount="100000" sheet="1" objects="1" scenarios="1"/>
  <mergeCells count="10">
    <mergeCell ref="A1:D1"/>
    <mergeCell ref="A2:D2"/>
    <mergeCell ref="A3:D3"/>
    <mergeCell ref="B16:C16"/>
    <mergeCell ref="B63:C63"/>
    <mergeCell ref="B82:C82"/>
    <mergeCell ref="B64:C64"/>
    <mergeCell ref="B77:C77"/>
    <mergeCell ref="B78:C78"/>
    <mergeCell ref="B87:C8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Tendine!$B$1:$B$2</xm:f>
          </x14:formula1>
          <xm:sqref>C9</xm:sqref>
        </x14:dataValidation>
        <x14:dataValidation type="list" allowBlank="1" showInputMessage="1" showErrorMessage="1">
          <x14:formula1>
            <xm:f>Tendine!$D$1:$D$3</xm:f>
          </x14:formula1>
          <xm:sqref>C11</xm:sqref>
        </x14:dataValidation>
        <x14:dataValidation type="list" allowBlank="1" showInputMessage="1" showErrorMessage="1">
          <x14:formula1>
            <xm:f>Tendine!$A$1:$A$2</xm:f>
          </x14:formula1>
          <xm:sqref>C43 C45 C49 C69 C57:C58 C55 C51 C53 C61:C62 C66 C75:C76 C80 C84</xm:sqref>
        </x14:dataValidation>
        <x14:dataValidation type="list" allowBlank="1" showInputMessage="1" showErrorMessage="1">
          <x14:formula1>
            <xm:f>Tendine!$B$5:$B$7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="160" zoomScaleNormal="160" zoomScaleSheetLayoutView="100" workbookViewId="0">
      <selection activeCell="E157" sqref="E157"/>
    </sheetView>
  </sheetViews>
  <sheetFormatPr defaultRowHeight="15" x14ac:dyDescent="0.25"/>
  <cols>
    <col min="1" max="1" width="2.7109375" customWidth="1"/>
    <col min="2" max="2" width="21.7109375" customWidth="1"/>
    <col min="3" max="3" width="15.5703125" customWidth="1"/>
    <col min="4" max="7" width="15.28515625" customWidth="1"/>
    <col min="8" max="8" width="2.7109375" customWidth="1"/>
    <col min="9" max="9" width="15.85546875" customWidth="1"/>
    <col min="10" max="10" width="16.85546875" customWidth="1"/>
    <col min="11" max="14" width="13.7109375" customWidth="1"/>
  </cols>
  <sheetData>
    <row r="1" spans="1:8" ht="17.25" x14ac:dyDescent="0.35">
      <c r="A1" s="446" t="s">
        <v>121</v>
      </c>
      <c r="B1" s="447"/>
      <c r="C1" s="447"/>
      <c r="D1" s="447"/>
      <c r="E1" s="447"/>
      <c r="F1" s="447"/>
      <c r="G1" s="447"/>
      <c r="H1" s="448"/>
    </row>
    <row r="2" spans="1:8" ht="17.25" x14ac:dyDescent="0.35">
      <c r="A2" s="474">
        <f>+'Dati generali'!A2:D2</f>
        <v>0</v>
      </c>
      <c r="B2" s="475"/>
      <c r="C2" s="475"/>
      <c r="D2" s="475"/>
      <c r="E2" s="475"/>
      <c r="F2" s="475"/>
      <c r="G2" s="475"/>
      <c r="H2" s="476"/>
    </row>
    <row r="3" spans="1:8" ht="18" thickBot="1" x14ac:dyDescent="0.4">
      <c r="A3" s="477" t="s">
        <v>219</v>
      </c>
      <c r="B3" s="478"/>
      <c r="C3" s="478"/>
      <c r="D3" s="478"/>
      <c r="E3" s="478"/>
      <c r="F3" s="478"/>
      <c r="G3" s="478"/>
      <c r="H3" s="479"/>
    </row>
    <row r="4" spans="1:8" ht="18" customHeight="1" x14ac:dyDescent="0.35">
      <c r="A4" s="38" t="s">
        <v>170</v>
      </c>
      <c r="B4" s="22"/>
      <c r="C4" s="90"/>
      <c r="D4" s="22"/>
      <c r="E4" s="65"/>
      <c r="F4" s="65"/>
      <c r="G4" s="65"/>
      <c r="H4" s="66"/>
    </row>
    <row r="5" spans="1:8" ht="4.9000000000000004" customHeight="1" x14ac:dyDescent="0.25">
      <c r="A5" s="67"/>
      <c r="B5" s="82"/>
      <c r="C5" s="82"/>
      <c r="D5" s="82"/>
      <c r="E5" s="82"/>
      <c r="F5" s="82"/>
      <c r="G5" s="82"/>
      <c r="H5" s="24"/>
    </row>
    <row r="6" spans="1:8" ht="14.45" customHeight="1" x14ac:dyDescent="0.25">
      <c r="A6" s="67"/>
      <c r="B6" s="77" t="s">
        <v>178</v>
      </c>
      <c r="C6" s="78" t="s">
        <v>179</v>
      </c>
      <c r="D6" s="79"/>
      <c r="E6" s="79"/>
      <c r="F6" s="79"/>
      <c r="G6" s="80"/>
      <c r="H6" s="24"/>
    </row>
    <row r="7" spans="1:8" ht="14.45" customHeight="1" x14ac:dyDescent="0.25">
      <c r="A7" s="67"/>
      <c r="B7" s="81" t="s">
        <v>181</v>
      </c>
      <c r="C7" s="456"/>
      <c r="D7" s="457"/>
      <c r="E7" s="457"/>
      <c r="F7" s="457"/>
      <c r="G7" s="458"/>
      <c r="H7" s="24"/>
    </row>
    <row r="8" spans="1:8" ht="14.45" customHeight="1" x14ac:dyDescent="0.25">
      <c r="A8" s="67"/>
      <c r="B8" s="81" t="s">
        <v>182</v>
      </c>
      <c r="C8" s="456"/>
      <c r="D8" s="457"/>
      <c r="E8" s="457"/>
      <c r="F8" s="457"/>
      <c r="G8" s="458"/>
      <c r="H8" s="24"/>
    </row>
    <row r="9" spans="1:8" ht="14.45" customHeight="1" x14ac:dyDescent="0.3">
      <c r="A9" s="67"/>
      <c r="B9" s="81"/>
      <c r="C9" s="82"/>
      <c r="D9" s="17" t="s">
        <v>175</v>
      </c>
      <c r="E9" s="17" t="s">
        <v>176</v>
      </c>
      <c r="F9" s="17" t="s">
        <v>177</v>
      </c>
      <c r="G9" s="83" t="s">
        <v>180</v>
      </c>
      <c r="H9" s="24"/>
    </row>
    <row r="10" spans="1:8" ht="14.45" customHeight="1" x14ac:dyDescent="0.25">
      <c r="A10" s="67"/>
      <c r="B10" s="81" t="s">
        <v>183</v>
      </c>
      <c r="C10" s="82"/>
      <c r="D10" s="422">
        <v>0</v>
      </c>
      <c r="E10" s="422">
        <v>0</v>
      </c>
      <c r="F10" s="422">
        <v>0</v>
      </c>
      <c r="G10" s="42">
        <f>+IF(D10="NO",+IF(E10="NO",+IF(F10="NO",0,+F10),+(F10+E10)/2),+(F10+E10+D10)/3)</f>
        <v>0</v>
      </c>
      <c r="H10" s="24"/>
    </row>
    <row r="11" spans="1:8" ht="14.45" customHeight="1" x14ac:dyDescent="0.25">
      <c r="A11" s="67"/>
      <c r="B11" s="84" t="s">
        <v>184</v>
      </c>
      <c r="C11" s="82"/>
      <c r="D11" s="82"/>
      <c r="E11" s="82"/>
      <c r="F11" s="82"/>
      <c r="G11" s="85"/>
      <c r="H11" s="24"/>
    </row>
    <row r="12" spans="1:8" ht="4.9000000000000004" customHeight="1" x14ac:dyDescent="0.25">
      <c r="A12" s="67"/>
      <c r="B12" s="89"/>
      <c r="C12" s="87"/>
      <c r="D12" s="87"/>
      <c r="E12" s="87"/>
      <c r="F12" s="87"/>
      <c r="G12" s="88"/>
      <c r="H12" s="24"/>
    </row>
    <row r="13" spans="1:8" ht="4.9000000000000004" customHeight="1" x14ac:dyDescent="0.25">
      <c r="A13" s="67"/>
      <c r="B13" s="82"/>
      <c r="C13" s="82"/>
      <c r="D13" s="82"/>
      <c r="E13" s="82"/>
      <c r="F13" s="82"/>
      <c r="G13" s="82"/>
      <c r="H13" s="24"/>
    </row>
    <row r="14" spans="1:8" x14ac:dyDescent="0.25">
      <c r="A14" s="67"/>
      <c r="B14" s="77" t="s">
        <v>185</v>
      </c>
      <c r="C14" s="78" t="s">
        <v>179</v>
      </c>
      <c r="D14" s="79"/>
      <c r="E14" s="79"/>
      <c r="F14" s="79"/>
      <c r="G14" s="80"/>
      <c r="H14" s="24"/>
    </row>
    <row r="15" spans="1:8" x14ac:dyDescent="0.25">
      <c r="A15" s="67"/>
      <c r="B15" s="81" t="s">
        <v>181</v>
      </c>
      <c r="C15" s="456"/>
      <c r="D15" s="457"/>
      <c r="E15" s="457"/>
      <c r="F15" s="457"/>
      <c r="G15" s="458"/>
      <c r="H15" s="24"/>
    </row>
    <row r="16" spans="1:8" x14ac:dyDescent="0.25">
      <c r="A16" s="67"/>
      <c r="B16" s="81" t="s">
        <v>182</v>
      </c>
      <c r="C16" s="456"/>
      <c r="D16" s="457"/>
      <c r="E16" s="457"/>
      <c r="F16" s="457"/>
      <c r="G16" s="458"/>
      <c r="H16" s="24"/>
    </row>
    <row r="17" spans="1:8" ht="15.75" x14ac:dyDescent="0.3">
      <c r="A17" s="67"/>
      <c r="B17" s="81"/>
      <c r="C17" s="82"/>
      <c r="D17" s="17" t="s">
        <v>175</v>
      </c>
      <c r="E17" s="17" t="s">
        <v>176</v>
      </c>
      <c r="F17" s="17" t="s">
        <v>177</v>
      </c>
      <c r="G17" s="83" t="s">
        <v>180</v>
      </c>
      <c r="H17" s="24"/>
    </row>
    <row r="18" spans="1:8" x14ac:dyDescent="0.25">
      <c r="A18" s="67"/>
      <c r="B18" s="81" t="s">
        <v>183</v>
      </c>
      <c r="C18" s="82"/>
      <c r="D18" s="422">
        <v>0</v>
      </c>
      <c r="E18" s="422">
        <v>0</v>
      </c>
      <c r="F18" s="422">
        <v>0</v>
      </c>
      <c r="G18" s="42">
        <f>+IF(D18="NO",+IF(E18="NO",+IF(F18="NO",0,+F18),+(F18+E18)/2),+(F18+E18+D18)/3)</f>
        <v>0</v>
      </c>
      <c r="H18" s="24"/>
    </row>
    <row r="19" spans="1:8" x14ac:dyDescent="0.25">
      <c r="A19" s="67"/>
      <c r="B19" s="84" t="s">
        <v>184</v>
      </c>
      <c r="C19" s="82"/>
      <c r="D19" s="82"/>
      <c r="E19" s="82"/>
      <c r="F19" s="82"/>
      <c r="G19" s="85"/>
      <c r="H19" s="24"/>
    </row>
    <row r="20" spans="1:8" ht="4.9000000000000004" customHeight="1" x14ac:dyDescent="0.25">
      <c r="A20" s="67"/>
      <c r="B20" s="89"/>
      <c r="C20" s="87"/>
      <c r="D20" s="87"/>
      <c r="E20" s="87"/>
      <c r="F20" s="87"/>
      <c r="G20" s="88"/>
      <c r="H20" s="24"/>
    </row>
    <row r="21" spans="1:8" ht="4.9000000000000004" customHeight="1" x14ac:dyDescent="0.25">
      <c r="A21" s="67"/>
      <c r="B21" s="82"/>
      <c r="C21" s="82"/>
      <c r="D21" s="82"/>
      <c r="E21" s="82"/>
      <c r="F21" s="82"/>
      <c r="G21" s="82"/>
      <c r="H21" s="24"/>
    </row>
    <row r="22" spans="1:8" x14ac:dyDescent="0.25">
      <c r="A22" s="67"/>
      <c r="B22" s="77" t="s">
        <v>186</v>
      </c>
      <c r="C22" s="78" t="s">
        <v>179</v>
      </c>
      <c r="D22" s="79"/>
      <c r="E22" s="79"/>
      <c r="F22" s="79"/>
      <c r="G22" s="80"/>
      <c r="H22" s="24"/>
    </row>
    <row r="23" spans="1:8" x14ac:dyDescent="0.25">
      <c r="A23" s="67"/>
      <c r="B23" s="81" t="s">
        <v>181</v>
      </c>
      <c r="C23" s="456"/>
      <c r="D23" s="457"/>
      <c r="E23" s="457"/>
      <c r="F23" s="457"/>
      <c r="G23" s="458"/>
      <c r="H23" s="24"/>
    </row>
    <row r="24" spans="1:8" x14ac:dyDescent="0.25">
      <c r="A24" s="67"/>
      <c r="B24" s="81" t="s">
        <v>182</v>
      </c>
      <c r="C24" s="456"/>
      <c r="D24" s="457"/>
      <c r="E24" s="457"/>
      <c r="F24" s="457"/>
      <c r="G24" s="458"/>
      <c r="H24" s="24"/>
    </row>
    <row r="25" spans="1:8" ht="15.75" x14ac:dyDescent="0.3">
      <c r="A25" s="67"/>
      <c r="B25" s="81"/>
      <c r="C25" s="82"/>
      <c r="D25" s="17" t="s">
        <v>175</v>
      </c>
      <c r="E25" s="17" t="s">
        <v>176</v>
      </c>
      <c r="F25" s="17" t="s">
        <v>177</v>
      </c>
      <c r="G25" s="83" t="s">
        <v>180</v>
      </c>
      <c r="H25" s="24"/>
    </row>
    <row r="26" spans="1:8" x14ac:dyDescent="0.25">
      <c r="A26" s="67"/>
      <c r="B26" s="81" t="s">
        <v>183</v>
      </c>
      <c r="C26" s="82"/>
      <c r="D26" s="422">
        <v>0</v>
      </c>
      <c r="E26" s="422">
        <v>0</v>
      </c>
      <c r="F26" s="422">
        <v>0</v>
      </c>
      <c r="G26" s="42">
        <f>+IF(D26="NO",+IF(E26="NO",+IF(F26="NO",0,+F26),+(F26+E26)/2),+(F26+E26+D26)/3)</f>
        <v>0</v>
      </c>
      <c r="H26" s="24"/>
    </row>
    <row r="27" spans="1:8" x14ac:dyDescent="0.25">
      <c r="A27" s="67"/>
      <c r="B27" s="84" t="s">
        <v>184</v>
      </c>
      <c r="C27" s="82"/>
      <c r="D27" s="82"/>
      <c r="E27" s="82"/>
      <c r="F27" s="82"/>
      <c r="G27" s="85"/>
      <c r="H27" s="24"/>
    </row>
    <row r="28" spans="1:8" ht="4.9000000000000004" customHeight="1" x14ac:dyDescent="0.25">
      <c r="A28" s="67"/>
      <c r="B28" s="89"/>
      <c r="C28" s="87"/>
      <c r="D28" s="87"/>
      <c r="E28" s="87"/>
      <c r="F28" s="87"/>
      <c r="G28" s="88"/>
      <c r="H28" s="24"/>
    </row>
    <row r="29" spans="1:8" s="5" customFormat="1" ht="4.9000000000000004" customHeight="1" x14ac:dyDescent="0.25">
      <c r="A29" s="67"/>
      <c r="B29" s="82"/>
      <c r="C29" s="82"/>
      <c r="D29" s="82"/>
      <c r="E29" s="82"/>
      <c r="F29" s="82"/>
      <c r="G29" s="82"/>
      <c r="H29" s="24"/>
    </row>
    <row r="30" spans="1:8" x14ac:dyDescent="0.25">
      <c r="A30" s="67"/>
      <c r="B30" s="77" t="s">
        <v>193</v>
      </c>
      <c r="C30" s="78" t="s">
        <v>179</v>
      </c>
      <c r="D30" s="79"/>
      <c r="E30" s="79"/>
      <c r="F30" s="79"/>
      <c r="G30" s="80"/>
      <c r="H30" s="24"/>
    </row>
    <row r="31" spans="1:8" x14ac:dyDescent="0.25">
      <c r="A31" s="67"/>
      <c r="B31" s="81" t="s">
        <v>181</v>
      </c>
      <c r="C31" s="456"/>
      <c r="D31" s="457"/>
      <c r="E31" s="457"/>
      <c r="F31" s="457"/>
      <c r="G31" s="458"/>
      <c r="H31" s="24"/>
    </row>
    <row r="32" spans="1:8" x14ac:dyDescent="0.25">
      <c r="A32" s="67"/>
      <c r="B32" s="81" t="s">
        <v>182</v>
      </c>
      <c r="C32" s="456"/>
      <c r="D32" s="457"/>
      <c r="E32" s="457"/>
      <c r="F32" s="457"/>
      <c r="G32" s="458"/>
      <c r="H32" s="24"/>
    </row>
    <row r="33" spans="1:8" ht="15.75" x14ac:dyDescent="0.3">
      <c r="A33" s="67"/>
      <c r="B33" s="81"/>
      <c r="C33" s="82"/>
      <c r="D33" s="17" t="s">
        <v>175</v>
      </c>
      <c r="E33" s="17" t="s">
        <v>176</v>
      </c>
      <c r="F33" s="17" t="s">
        <v>177</v>
      </c>
      <c r="G33" s="83" t="s">
        <v>180</v>
      </c>
      <c r="H33" s="24"/>
    </row>
    <row r="34" spans="1:8" x14ac:dyDescent="0.25">
      <c r="A34" s="67"/>
      <c r="B34" s="81" t="s">
        <v>183</v>
      </c>
      <c r="C34" s="82"/>
      <c r="D34" s="422">
        <v>0</v>
      </c>
      <c r="E34" s="422">
        <v>0</v>
      </c>
      <c r="F34" s="422">
        <v>0</v>
      </c>
      <c r="G34" s="42">
        <f>+IF(D34="NO",+IF(E34="NO",+IF(F34="NO",0,+F34),+(F34+E34)/2),+(F34+E34+D34)/3)</f>
        <v>0</v>
      </c>
      <c r="H34" s="24"/>
    </row>
    <row r="35" spans="1:8" x14ac:dyDescent="0.25">
      <c r="A35" s="67"/>
      <c r="B35" s="86" t="s">
        <v>184</v>
      </c>
      <c r="C35" s="87"/>
      <c r="D35" s="87"/>
      <c r="E35" s="87"/>
      <c r="F35" s="87"/>
      <c r="G35" s="88"/>
      <c r="H35" s="24"/>
    </row>
    <row r="36" spans="1:8" ht="4.9000000000000004" customHeight="1" x14ac:dyDescent="0.25">
      <c r="A36" s="67"/>
      <c r="B36" s="82"/>
      <c r="C36" s="82"/>
      <c r="D36" s="82"/>
      <c r="E36" s="82"/>
      <c r="F36" s="82"/>
      <c r="G36" s="82"/>
      <c r="H36" s="24"/>
    </row>
    <row r="37" spans="1:8" ht="4.9000000000000004" customHeight="1" x14ac:dyDescent="0.25">
      <c r="A37" s="67"/>
      <c r="B37" s="91"/>
      <c r="C37" s="91"/>
      <c r="D37" s="91"/>
      <c r="E37" s="91"/>
      <c r="F37" s="91"/>
      <c r="G37" s="91"/>
      <c r="H37" s="24"/>
    </row>
    <row r="38" spans="1:8" ht="4.9000000000000004" customHeight="1" x14ac:dyDescent="0.25">
      <c r="A38" s="67"/>
      <c r="B38" s="82"/>
      <c r="C38" s="82"/>
      <c r="D38" s="82"/>
      <c r="E38" s="82"/>
      <c r="F38" s="82"/>
      <c r="G38" s="82"/>
      <c r="H38" s="24"/>
    </row>
    <row r="39" spans="1:8" x14ac:dyDescent="0.25">
      <c r="A39" s="67"/>
      <c r="B39" s="77" t="s">
        <v>187</v>
      </c>
      <c r="C39" s="78"/>
      <c r="D39" s="79"/>
      <c r="E39" s="79"/>
      <c r="F39" s="79"/>
      <c r="G39" s="80"/>
      <c r="H39" s="24"/>
    </row>
    <row r="40" spans="1:8" x14ac:dyDescent="0.25">
      <c r="A40" s="67"/>
      <c r="B40" s="81" t="s">
        <v>181</v>
      </c>
      <c r="C40" s="456"/>
      <c r="D40" s="457"/>
      <c r="E40" s="457"/>
      <c r="F40" s="457"/>
      <c r="G40" s="458"/>
      <c r="H40" s="24"/>
    </row>
    <row r="41" spans="1:8" x14ac:dyDescent="0.25">
      <c r="A41" s="67"/>
      <c r="B41" s="81" t="s">
        <v>188</v>
      </c>
      <c r="C41" s="456"/>
      <c r="D41" s="457"/>
      <c r="E41" s="457"/>
      <c r="F41" s="457"/>
      <c r="G41" s="458"/>
      <c r="H41" s="24"/>
    </row>
    <row r="42" spans="1:8" x14ac:dyDescent="0.25">
      <c r="A42" s="67"/>
      <c r="B42" s="81" t="s">
        <v>191</v>
      </c>
      <c r="C42" s="459"/>
      <c r="D42" s="460"/>
      <c r="E42" s="460"/>
      <c r="F42" s="460"/>
      <c r="G42" s="461"/>
      <c r="H42" s="24"/>
    </row>
    <row r="43" spans="1:8" ht="15.75" x14ac:dyDescent="0.3">
      <c r="A43" s="67"/>
      <c r="B43" s="81"/>
      <c r="C43" s="43"/>
      <c r="D43" s="43"/>
      <c r="E43" s="466" t="s">
        <v>161</v>
      </c>
      <c r="F43" s="466"/>
      <c r="G43" s="467"/>
      <c r="H43" s="24"/>
    </row>
    <row r="44" spans="1:8" x14ac:dyDescent="0.25">
      <c r="A44" s="67"/>
      <c r="B44" s="464" t="s">
        <v>365</v>
      </c>
      <c r="C44" s="465"/>
      <c r="D44" s="465"/>
      <c r="E44" s="456"/>
      <c r="F44" s="457"/>
      <c r="G44" s="458"/>
      <c r="H44" s="24"/>
    </row>
    <row r="45" spans="1:8" x14ac:dyDescent="0.25">
      <c r="A45" s="67"/>
      <c r="B45" s="81" t="s">
        <v>169</v>
      </c>
      <c r="C45" s="459"/>
      <c r="D45" s="460"/>
      <c r="E45" s="460"/>
      <c r="F45" s="460"/>
      <c r="G45" s="461"/>
      <c r="H45" s="24"/>
    </row>
    <row r="46" spans="1:8" x14ac:dyDescent="0.25">
      <c r="A46" s="67"/>
      <c r="B46" s="81" t="s">
        <v>192</v>
      </c>
      <c r="C46" s="456"/>
      <c r="D46" s="457"/>
      <c r="E46" s="457"/>
      <c r="F46" s="457"/>
      <c r="G46" s="458"/>
      <c r="H46" s="24"/>
    </row>
    <row r="47" spans="1:8" ht="15.75" x14ac:dyDescent="0.3">
      <c r="A47" s="67"/>
      <c r="B47" s="81"/>
      <c r="C47" s="82"/>
      <c r="D47" s="17" t="s">
        <v>175</v>
      </c>
      <c r="E47" s="17" t="s">
        <v>176</v>
      </c>
      <c r="F47" s="17" t="s">
        <v>177</v>
      </c>
      <c r="G47" s="83" t="s">
        <v>180</v>
      </c>
      <c r="H47" s="24"/>
    </row>
    <row r="48" spans="1:8" x14ac:dyDescent="0.25">
      <c r="A48" s="67"/>
      <c r="B48" s="81" t="s">
        <v>183</v>
      </c>
      <c r="C48" s="82"/>
      <c r="D48" s="422">
        <v>0</v>
      </c>
      <c r="E48" s="422">
        <v>0</v>
      </c>
      <c r="F48" s="422">
        <v>0</v>
      </c>
      <c r="G48" s="42">
        <f>+IF(D48="NO",+IF(E48="NO",+IF(F48="NO",0,+F48),+(F48+E48)/2),+(F48+E48+D48)/3)</f>
        <v>0</v>
      </c>
      <c r="H48" s="24"/>
    </row>
    <row r="49" spans="1:8" x14ac:dyDescent="0.25">
      <c r="A49" s="67"/>
      <c r="B49" s="84" t="s">
        <v>184</v>
      </c>
      <c r="C49" s="82"/>
      <c r="D49" s="82"/>
      <c r="E49" s="82"/>
      <c r="F49" s="82"/>
      <c r="G49" s="85"/>
      <c r="H49" s="24"/>
    </row>
    <row r="50" spans="1:8" ht="4.9000000000000004" customHeight="1" x14ac:dyDescent="0.25">
      <c r="A50" s="67"/>
      <c r="B50" s="89"/>
      <c r="C50" s="87"/>
      <c r="D50" s="87"/>
      <c r="E50" s="87"/>
      <c r="F50" s="87"/>
      <c r="G50" s="88"/>
      <c r="H50" s="24"/>
    </row>
    <row r="51" spans="1:8" ht="4.9000000000000004" customHeight="1" x14ac:dyDescent="0.25">
      <c r="A51" s="67"/>
      <c r="B51" s="82"/>
      <c r="C51" s="82"/>
      <c r="D51" s="82"/>
      <c r="E51" s="82"/>
      <c r="F51" s="82"/>
      <c r="G51" s="82"/>
      <c r="H51" s="24"/>
    </row>
    <row r="52" spans="1:8" x14ac:dyDescent="0.25">
      <c r="A52" s="67"/>
      <c r="B52" s="77" t="s">
        <v>194</v>
      </c>
      <c r="C52" s="78"/>
      <c r="D52" s="79"/>
      <c r="E52" s="79"/>
      <c r="F52" s="79"/>
      <c r="G52" s="80"/>
      <c r="H52" s="24"/>
    </row>
    <row r="53" spans="1:8" x14ac:dyDescent="0.25">
      <c r="A53" s="67"/>
      <c r="B53" s="81" t="s">
        <v>181</v>
      </c>
      <c r="C53" s="456"/>
      <c r="D53" s="457"/>
      <c r="E53" s="457"/>
      <c r="F53" s="457"/>
      <c r="G53" s="458"/>
      <c r="H53" s="24"/>
    </row>
    <row r="54" spans="1:8" x14ac:dyDescent="0.25">
      <c r="A54" s="67"/>
      <c r="B54" s="81" t="s">
        <v>188</v>
      </c>
      <c r="C54" s="456"/>
      <c r="D54" s="457"/>
      <c r="E54" s="457"/>
      <c r="F54" s="457"/>
      <c r="G54" s="458"/>
      <c r="H54" s="24"/>
    </row>
    <row r="55" spans="1:8" x14ac:dyDescent="0.25">
      <c r="A55" s="67"/>
      <c r="B55" s="81" t="s">
        <v>191</v>
      </c>
      <c r="C55" s="459"/>
      <c r="D55" s="460"/>
      <c r="E55" s="460"/>
      <c r="F55" s="460"/>
      <c r="G55" s="461"/>
      <c r="H55" s="24"/>
    </row>
    <row r="56" spans="1:8" ht="15.75" x14ac:dyDescent="0.3">
      <c r="A56" s="67"/>
      <c r="B56" s="81"/>
      <c r="C56" s="43"/>
      <c r="D56" s="43"/>
      <c r="E56" s="466" t="s">
        <v>161</v>
      </c>
      <c r="F56" s="466"/>
      <c r="G56" s="467"/>
      <c r="H56" s="24"/>
    </row>
    <row r="57" spans="1:8" x14ac:dyDescent="0.25">
      <c r="A57" s="67"/>
      <c r="B57" s="464" t="s">
        <v>365</v>
      </c>
      <c r="C57" s="465"/>
      <c r="D57" s="465"/>
      <c r="E57" s="456"/>
      <c r="F57" s="457"/>
      <c r="G57" s="458"/>
      <c r="H57" s="24"/>
    </row>
    <row r="58" spans="1:8" x14ac:dyDescent="0.25">
      <c r="A58" s="67"/>
      <c r="B58" s="81" t="s">
        <v>169</v>
      </c>
      <c r="C58" s="459"/>
      <c r="D58" s="460"/>
      <c r="E58" s="460"/>
      <c r="F58" s="460"/>
      <c r="G58" s="461"/>
      <c r="H58" s="24"/>
    </row>
    <row r="59" spans="1:8" x14ac:dyDescent="0.25">
      <c r="A59" s="67"/>
      <c r="B59" s="81" t="s">
        <v>192</v>
      </c>
      <c r="C59" s="456"/>
      <c r="D59" s="457"/>
      <c r="E59" s="457"/>
      <c r="F59" s="457"/>
      <c r="G59" s="458"/>
      <c r="H59" s="24"/>
    </row>
    <row r="60" spans="1:8" ht="15.75" x14ac:dyDescent="0.3">
      <c r="A60" s="67"/>
      <c r="B60" s="81"/>
      <c r="C60" s="82"/>
      <c r="D60" s="17" t="s">
        <v>175</v>
      </c>
      <c r="E60" s="17" t="s">
        <v>176</v>
      </c>
      <c r="F60" s="17" t="s">
        <v>177</v>
      </c>
      <c r="G60" s="83" t="s">
        <v>180</v>
      </c>
      <c r="H60" s="24"/>
    </row>
    <row r="61" spans="1:8" x14ac:dyDescent="0.25">
      <c r="A61" s="67"/>
      <c r="B61" s="81" t="s">
        <v>183</v>
      </c>
      <c r="C61" s="82"/>
      <c r="D61" s="422">
        <v>0</v>
      </c>
      <c r="E61" s="422">
        <v>0</v>
      </c>
      <c r="F61" s="422">
        <v>0</v>
      </c>
      <c r="G61" s="42">
        <f>+IF(D61="NO",+IF(E61="NO",+IF(F61="NO",0,+F61),+(F61+E61)/2),+(F61+E61+D61)/3)</f>
        <v>0</v>
      </c>
      <c r="H61" s="24"/>
    </row>
    <row r="62" spans="1:8" x14ac:dyDescent="0.25">
      <c r="A62" s="67"/>
      <c r="B62" s="84" t="s">
        <v>184</v>
      </c>
      <c r="C62" s="82"/>
      <c r="D62" s="82"/>
      <c r="E62" s="82"/>
      <c r="F62" s="82"/>
      <c r="G62" s="85"/>
      <c r="H62" s="24"/>
    </row>
    <row r="63" spans="1:8" ht="4.9000000000000004" customHeight="1" x14ac:dyDescent="0.25">
      <c r="A63" s="67"/>
      <c r="B63" s="89"/>
      <c r="C63" s="87"/>
      <c r="D63" s="87"/>
      <c r="E63" s="87"/>
      <c r="F63" s="87"/>
      <c r="G63" s="88"/>
      <c r="H63" s="24"/>
    </row>
    <row r="64" spans="1:8" ht="4.9000000000000004" customHeight="1" x14ac:dyDescent="0.25">
      <c r="A64" s="67"/>
      <c r="B64" s="82"/>
      <c r="C64" s="82"/>
      <c r="D64" s="82"/>
      <c r="E64" s="82"/>
      <c r="F64" s="82"/>
      <c r="G64" s="82"/>
      <c r="H64" s="24"/>
    </row>
    <row r="65" spans="1:8" x14ac:dyDescent="0.25">
      <c r="A65" s="67"/>
      <c r="B65" s="77" t="s">
        <v>195</v>
      </c>
      <c r="C65" s="78"/>
      <c r="D65" s="79"/>
      <c r="E65" s="79"/>
      <c r="F65" s="79"/>
      <c r="G65" s="80"/>
      <c r="H65" s="24"/>
    </row>
    <row r="66" spans="1:8" x14ac:dyDescent="0.25">
      <c r="A66" s="67"/>
      <c r="B66" s="81" t="s">
        <v>181</v>
      </c>
      <c r="C66" s="456"/>
      <c r="D66" s="457"/>
      <c r="E66" s="457"/>
      <c r="F66" s="457"/>
      <c r="G66" s="458"/>
      <c r="H66" s="24"/>
    </row>
    <row r="67" spans="1:8" x14ac:dyDescent="0.25">
      <c r="A67" s="67"/>
      <c r="B67" s="81" t="s">
        <v>188</v>
      </c>
      <c r="C67" s="456"/>
      <c r="D67" s="457"/>
      <c r="E67" s="457"/>
      <c r="F67" s="457"/>
      <c r="G67" s="458"/>
      <c r="H67" s="24"/>
    </row>
    <row r="68" spans="1:8" x14ac:dyDescent="0.25">
      <c r="A68" s="67"/>
      <c r="B68" s="81" t="s">
        <v>191</v>
      </c>
      <c r="C68" s="459"/>
      <c r="D68" s="460"/>
      <c r="E68" s="460"/>
      <c r="F68" s="460"/>
      <c r="G68" s="461"/>
      <c r="H68" s="24"/>
    </row>
    <row r="69" spans="1:8" ht="15.75" x14ac:dyDescent="0.3">
      <c r="A69" s="67"/>
      <c r="B69" s="81"/>
      <c r="C69" s="43"/>
      <c r="D69" s="43"/>
      <c r="E69" s="466" t="s">
        <v>161</v>
      </c>
      <c r="F69" s="466"/>
      <c r="G69" s="467"/>
      <c r="H69" s="24"/>
    </row>
    <row r="70" spans="1:8" x14ac:dyDescent="0.25">
      <c r="A70" s="67"/>
      <c r="B70" s="464" t="s">
        <v>365</v>
      </c>
      <c r="C70" s="465"/>
      <c r="D70" s="465"/>
      <c r="E70" s="456"/>
      <c r="F70" s="457"/>
      <c r="G70" s="458"/>
      <c r="H70" s="24"/>
    </row>
    <row r="71" spans="1:8" x14ac:dyDescent="0.25">
      <c r="A71" s="67"/>
      <c r="B71" s="81" t="s">
        <v>169</v>
      </c>
      <c r="C71" s="459"/>
      <c r="D71" s="460"/>
      <c r="E71" s="460"/>
      <c r="F71" s="460"/>
      <c r="G71" s="461"/>
      <c r="H71" s="24"/>
    </row>
    <row r="72" spans="1:8" x14ac:dyDescent="0.25">
      <c r="A72" s="67"/>
      <c r="B72" s="81" t="s">
        <v>192</v>
      </c>
      <c r="C72" s="456"/>
      <c r="D72" s="457"/>
      <c r="E72" s="457"/>
      <c r="F72" s="457"/>
      <c r="G72" s="458"/>
      <c r="H72" s="24"/>
    </row>
    <row r="73" spans="1:8" ht="15.75" x14ac:dyDescent="0.3">
      <c r="A73" s="67"/>
      <c r="B73" s="81"/>
      <c r="C73" s="82"/>
      <c r="D73" s="17" t="s">
        <v>175</v>
      </c>
      <c r="E73" s="17" t="s">
        <v>176</v>
      </c>
      <c r="F73" s="17" t="s">
        <v>177</v>
      </c>
      <c r="G73" s="83" t="s">
        <v>180</v>
      </c>
      <c r="H73" s="24"/>
    </row>
    <row r="74" spans="1:8" x14ac:dyDescent="0.25">
      <c r="A74" s="67"/>
      <c r="B74" s="81" t="s">
        <v>183</v>
      </c>
      <c r="C74" s="82"/>
      <c r="D74" s="422">
        <v>0</v>
      </c>
      <c r="E74" s="422">
        <v>0</v>
      </c>
      <c r="F74" s="422">
        <v>0</v>
      </c>
      <c r="G74" s="42">
        <f>+IF(D74="NO",+IF(E74="NO",+IF(F74="NO",0,+F74),+(F74+E74)/2),+(F74+E74+D74)/3)</f>
        <v>0</v>
      </c>
      <c r="H74" s="24"/>
    </row>
    <row r="75" spans="1:8" x14ac:dyDescent="0.25">
      <c r="A75" s="67"/>
      <c r="B75" s="84" t="s">
        <v>184</v>
      </c>
      <c r="C75" s="82"/>
      <c r="D75" s="82"/>
      <c r="E75" s="82"/>
      <c r="F75" s="82"/>
      <c r="G75" s="85"/>
      <c r="H75" s="24"/>
    </row>
    <row r="76" spans="1:8" ht="4.9000000000000004" customHeight="1" x14ac:dyDescent="0.25">
      <c r="A76" s="67"/>
      <c r="B76" s="89"/>
      <c r="C76" s="87"/>
      <c r="D76" s="87"/>
      <c r="E76" s="87"/>
      <c r="F76" s="87"/>
      <c r="G76" s="88"/>
      <c r="H76" s="24"/>
    </row>
    <row r="77" spans="1:8" ht="4.9000000000000004" customHeight="1" x14ac:dyDescent="0.25">
      <c r="A77" s="67"/>
      <c r="B77" s="82"/>
      <c r="C77" s="82"/>
      <c r="D77" s="82"/>
      <c r="E77" s="82"/>
      <c r="F77" s="82"/>
      <c r="G77" s="82"/>
      <c r="H77" s="24"/>
    </row>
    <row r="78" spans="1:8" x14ac:dyDescent="0.25">
      <c r="A78" s="67"/>
      <c r="B78" s="77" t="s">
        <v>196</v>
      </c>
      <c r="C78" s="78"/>
      <c r="D78" s="79"/>
      <c r="E78" s="79"/>
      <c r="F78" s="79"/>
      <c r="G78" s="80"/>
      <c r="H78" s="24"/>
    </row>
    <row r="79" spans="1:8" x14ac:dyDescent="0.25">
      <c r="A79" s="67"/>
      <c r="B79" s="81" t="s">
        <v>181</v>
      </c>
      <c r="C79" s="456"/>
      <c r="D79" s="457"/>
      <c r="E79" s="457"/>
      <c r="F79" s="457"/>
      <c r="G79" s="458"/>
      <c r="H79" s="24"/>
    </row>
    <row r="80" spans="1:8" x14ac:dyDescent="0.25">
      <c r="A80" s="67"/>
      <c r="B80" s="81" t="s">
        <v>199</v>
      </c>
      <c r="C80" s="456"/>
      <c r="D80" s="457"/>
      <c r="E80" s="457"/>
      <c r="F80" s="457"/>
      <c r="G80" s="458"/>
      <c r="H80" s="24"/>
    </row>
    <row r="81" spans="1:8" x14ac:dyDescent="0.25">
      <c r="A81" s="67"/>
      <c r="B81" s="81" t="s">
        <v>200</v>
      </c>
      <c r="C81" s="459"/>
      <c r="D81" s="460"/>
      <c r="E81" s="460"/>
      <c r="F81" s="460"/>
      <c r="G81" s="461"/>
      <c r="H81" s="24"/>
    </row>
    <row r="82" spans="1:8" ht="15.75" x14ac:dyDescent="0.3">
      <c r="A82" s="67"/>
      <c r="B82" s="81"/>
      <c r="C82" s="43"/>
      <c r="D82" s="43"/>
      <c r="E82" s="466" t="s">
        <v>161</v>
      </c>
      <c r="F82" s="466"/>
      <c r="G82" s="467"/>
      <c r="H82" s="24"/>
    </row>
    <row r="83" spans="1:8" x14ac:dyDescent="0.25">
      <c r="A83" s="67"/>
      <c r="B83" s="464" t="s">
        <v>365</v>
      </c>
      <c r="C83" s="465"/>
      <c r="D83" s="465"/>
      <c r="E83" s="456"/>
      <c r="F83" s="457"/>
      <c r="G83" s="458"/>
      <c r="H83" s="24"/>
    </row>
    <row r="84" spans="1:8" x14ac:dyDescent="0.25">
      <c r="A84" s="67"/>
      <c r="B84" s="81" t="s">
        <v>201</v>
      </c>
      <c r="C84" s="459"/>
      <c r="D84" s="460"/>
      <c r="E84" s="460"/>
      <c r="F84" s="460"/>
      <c r="G84" s="461"/>
      <c r="H84" s="24"/>
    </row>
    <row r="85" spans="1:8" x14ac:dyDescent="0.25">
      <c r="A85" s="67"/>
      <c r="B85" s="81" t="s">
        <v>202</v>
      </c>
      <c r="C85" s="456"/>
      <c r="D85" s="457"/>
      <c r="E85" s="457"/>
      <c r="F85" s="457"/>
      <c r="G85" s="458"/>
      <c r="H85" s="24"/>
    </row>
    <row r="86" spans="1:8" ht="15.75" x14ac:dyDescent="0.3">
      <c r="A86" s="67"/>
      <c r="B86" s="81"/>
      <c r="C86" s="82"/>
      <c r="D86" s="17" t="s">
        <v>175</v>
      </c>
      <c r="E86" s="17" t="s">
        <v>176</v>
      </c>
      <c r="F86" s="17" t="s">
        <v>177</v>
      </c>
      <c r="G86" s="83" t="s">
        <v>180</v>
      </c>
      <c r="H86" s="24"/>
    </row>
    <row r="87" spans="1:8" x14ac:dyDescent="0.25">
      <c r="A87" s="67"/>
      <c r="B87" s="81" t="s">
        <v>203</v>
      </c>
      <c r="C87" s="82"/>
      <c r="D87" s="422">
        <v>0</v>
      </c>
      <c r="E87" s="422">
        <v>0</v>
      </c>
      <c r="F87" s="422">
        <v>0</v>
      </c>
      <c r="G87" s="42">
        <f>+IF(D87="NO",+IF(E87="NO",+IF(F87="NO",0,+F87),+(F87+E87)/2),+(F87+E87+D87)/3)</f>
        <v>0</v>
      </c>
      <c r="H87" s="24"/>
    </row>
    <row r="88" spans="1:8" x14ac:dyDescent="0.25">
      <c r="A88" s="67"/>
      <c r="B88" s="84" t="s">
        <v>184</v>
      </c>
      <c r="C88" s="82"/>
      <c r="D88" s="82"/>
      <c r="E88" s="82"/>
      <c r="F88" s="82"/>
      <c r="G88" s="85"/>
      <c r="H88" s="24"/>
    </row>
    <row r="89" spans="1:8" ht="4.9000000000000004" customHeight="1" x14ac:dyDescent="0.25">
      <c r="A89" s="67"/>
      <c r="B89" s="89"/>
      <c r="C89" s="87"/>
      <c r="D89" s="87"/>
      <c r="E89" s="87"/>
      <c r="F89" s="87"/>
      <c r="G89" s="88"/>
      <c r="H89" s="24"/>
    </row>
    <row r="90" spans="1:8" ht="4.9000000000000004" customHeight="1" x14ac:dyDescent="0.25">
      <c r="A90" s="67"/>
      <c r="B90" s="82"/>
      <c r="C90" s="82"/>
      <c r="D90" s="82"/>
      <c r="E90" s="82"/>
      <c r="F90" s="82"/>
      <c r="G90" s="82"/>
      <c r="H90" s="24"/>
    </row>
    <row r="91" spans="1:8" ht="4.9000000000000004" customHeight="1" x14ac:dyDescent="0.25">
      <c r="A91" s="67"/>
      <c r="B91" s="91"/>
      <c r="C91" s="91"/>
      <c r="D91" s="91"/>
      <c r="E91" s="91"/>
      <c r="F91" s="91"/>
      <c r="G91" s="91"/>
      <c r="H91" s="24"/>
    </row>
    <row r="92" spans="1:8" ht="4.9000000000000004" customHeight="1" x14ac:dyDescent="0.25">
      <c r="A92" s="67"/>
      <c r="B92" s="82"/>
      <c r="C92" s="82"/>
      <c r="D92" s="82"/>
      <c r="E92" s="82"/>
      <c r="F92" s="82"/>
      <c r="G92" s="82"/>
      <c r="H92" s="24"/>
    </row>
    <row r="93" spans="1:8" x14ac:dyDescent="0.25">
      <c r="A93" s="67"/>
      <c r="B93" s="77" t="s">
        <v>197</v>
      </c>
      <c r="C93" s="78"/>
      <c r="D93" s="79"/>
      <c r="E93" s="79"/>
      <c r="F93" s="79"/>
      <c r="G93" s="80"/>
      <c r="H93" s="24"/>
    </row>
    <row r="94" spans="1:8" x14ac:dyDescent="0.25">
      <c r="A94" s="67"/>
      <c r="B94" s="81" t="s">
        <v>181</v>
      </c>
      <c r="C94" s="456"/>
      <c r="D94" s="457"/>
      <c r="E94" s="457"/>
      <c r="F94" s="457"/>
      <c r="G94" s="458"/>
      <c r="H94" s="24"/>
    </row>
    <row r="95" spans="1:8" x14ac:dyDescent="0.25">
      <c r="A95" s="67"/>
      <c r="B95" s="81" t="s">
        <v>198</v>
      </c>
      <c r="C95" s="456"/>
      <c r="D95" s="457"/>
      <c r="E95" s="457"/>
      <c r="F95" s="457"/>
      <c r="G95" s="458"/>
      <c r="H95" s="24"/>
    </row>
    <row r="96" spans="1:8" x14ac:dyDescent="0.25">
      <c r="A96" s="67"/>
      <c r="B96" s="81" t="s">
        <v>377</v>
      </c>
      <c r="C96" s="456"/>
      <c r="D96" s="457"/>
      <c r="E96" s="457"/>
      <c r="F96" s="457"/>
      <c r="G96" s="458"/>
      <c r="H96" s="24"/>
    </row>
    <row r="97" spans="1:8" x14ac:dyDescent="0.25">
      <c r="A97" s="67"/>
      <c r="B97" s="81" t="s">
        <v>191</v>
      </c>
      <c r="C97" s="459"/>
      <c r="D97" s="460"/>
      <c r="E97" s="460"/>
      <c r="F97" s="460"/>
      <c r="G97" s="461"/>
      <c r="H97" s="24"/>
    </row>
    <row r="98" spans="1:8" x14ac:dyDescent="0.25">
      <c r="A98" s="67"/>
      <c r="B98" s="81" t="s">
        <v>169</v>
      </c>
      <c r="C98" s="459"/>
      <c r="D98" s="460"/>
      <c r="E98" s="460"/>
      <c r="F98" s="460"/>
      <c r="G98" s="461"/>
      <c r="H98" s="24"/>
    </row>
    <row r="99" spans="1:8" x14ac:dyDescent="0.25">
      <c r="A99" s="67"/>
      <c r="B99" s="81" t="s">
        <v>192</v>
      </c>
      <c r="C99" s="456"/>
      <c r="D99" s="457"/>
      <c r="E99" s="457"/>
      <c r="F99" s="457"/>
      <c r="G99" s="458"/>
      <c r="H99" s="24"/>
    </row>
    <row r="100" spans="1:8" ht="15.75" x14ac:dyDescent="0.3">
      <c r="A100" s="67"/>
      <c r="B100" s="81"/>
      <c r="C100" s="82"/>
      <c r="D100" s="17" t="s">
        <v>175</v>
      </c>
      <c r="E100" s="17" t="s">
        <v>176</v>
      </c>
      <c r="F100" s="17" t="s">
        <v>177</v>
      </c>
      <c r="G100" s="83" t="s">
        <v>180</v>
      </c>
      <c r="H100" s="24"/>
    </row>
    <row r="101" spans="1:8" x14ac:dyDescent="0.25">
      <c r="A101" s="67"/>
      <c r="B101" s="81" t="s">
        <v>183</v>
      </c>
      <c r="C101" s="82"/>
      <c r="D101" s="422">
        <v>0</v>
      </c>
      <c r="E101" s="422">
        <v>0</v>
      </c>
      <c r="F101" s="422">
        <v>0</v>
      </c>
      <c r="G101" s="42">
        <f>+IF(D101="NO",+IF(E101="NO",+IF(F101="NO",0,+F101),+(F101+E101)/2),+(F101+E101+D101)/3)</f>
        <v>0</v>
      </c>
      <c r="H101" s="24"/>
    </row>
    <row r="102" spans="1:8" x14ac:dyDescent="0.25">
      <c r="A102" s="67"/>
      <c r="B102" s="84" t="s">
        <v>184</v>
      </c>
      <c r="C102" s="82"/>
      <c r="D102" s="82"/>
      <c r="E102" s="82"/>
      <c r="F102" s="82"/>
      <c r="G102" s="85"/>
      <c r="H102" s="24"/>
    </row>
    <row r="103" spans="1:8" ht="4.9000000000000004" customHeight="1" x14ac:dyDescent="0.25">
      <c r="A103" s="67"/>
      <c r="B103" s="89"/>
      <c r="C103" s="87"/>
      <c r="D103" s="87"/>
      <c r="E103" s="87"/>
      <c r="F103" s="87"/>
      <c r="G103" s="88"/>
      <c r="H103" s="24"/>
    </row>
    <row r="104" spans="1:8" ht="4.9000000000000004" customHeight="1" x14ac:dyDescent="0.25">
      <c r="A104" s="67"/>
      <c r="B104" s="82"/>
      <c r="C104" s="82"/>
      <c r="D104" s="82"/>
      <c r="E104" s="82"/>
      <c r="F104" s="82"/>
      <c r="G104" s="82"/>
      <c r="H104" s="24"/>
    </row>
    <row r="105" spans="1:8" x14ac:dyDescent="0.25">
      <c r="A105" s="67"/>
      <c r="B105" s="77" t="s">
        <v>204</v>
      </c>
      <c r="C105" s="78"/>
      <c r="D105" s="79"/>
      <c r="E105" s="79"/>
      <c r="F105" s="79"/>
      <c r="G105" s="80"/>
      <c r="H105" s="24"/>
    </row>
    <row r="106" spans="1:8" x14ac:dyDescent="0.25">
      <c r="A106" s="67"/>
      <c r="B106" s="81" t="s">
        <v>181</v>
      </c>
      <c r="C106" s="456"/>
      <c r="D106" s="457"/>
      <c r="E106" s="457"/>
      <c r="F106" s="457"/>
      <c r="G106" s="458"/>
      <c r="H106" s="24"/>
    </row>
    <row r="107" spans="1:8" x14ac:dyDescent="0.25">
      <c r="A107" s="67"/>
      <c r="B107" s="81" t="s">
        <v>198</v>
      </c>
      <c r="C107" s="456"/>
      <c r="D107" s="457"/>
      <c r="E107" s="457"/>
      <c r="F107" s="457"/>
      <c r="G107" s="458"/>
      <c r="H107" s="24"/>
    </row>
    <row r="108" spans="1:8" x14ac:dyDescent="0.25">
      <c r="A108" s="67"/>
      <c r="B108" s="81" t="s">
        <v>377</v>
      </c>
      <c r="C108" s="459"/>
      <c r="D108" s="460"/>
      <c r="E108" s="460"/>
      <c r="F108" s="460"/>
      <c r="G108" s="461"/>
      <c r="H108" s="24"/>
    </row>
    <row r="109" spans="1:8" x14ac:dyDescent="0.25">
      <c r="A109" s="67"/>
      <c r="B109" s="81" t="s">
        <v>191</v>
      </c>
      <c r="C109" s="459"/>
      <c r="D109" s="460"/>
      <c r="E109" s="460"/>
      <c r="F109" s="460"/>
      <c r="G109" s="461"/>
      <c r="H109" s="24"/>
    </row>
    <row r="110" spans="1:8" x14ac:dyDescent="0.25">
      <c r="A110" s="67"/>
      <c r="B110" s="81" t="s">
        <v>169</v>
      </c>
      <c r="C110" s="459"/>
      <c r="D110" s="460"/>
      <c r="E110" s="460"/>
      <c r="F110" s="460"/>
      <c r="G110" s="461"/>
      <c r="H110" s="24"/>
    </row>
    <row r="111" spans="1:8" x14ac:dyDescent="0.25">
      <c r="A111" s="67"/>
      <c r="B111" s="81" t="s">
        <v>192</v>
      </c>
      <c r="C111" s="456"/>
      <c r="D111" s="457"/>
      <c r="E111" s="457"/>
      <c r="F111" s="457"/>
      <c r="G111" s="458"/>
      <c r="H111" s="24"/>
    </row>
    <row r="112" spans="1:8" ht="15.75" x14ac:dyDescent="0.3">
      <c r="A112" s="67"/>
      <c r="B112" s="81"/>
      <c r="C112" s="82"/>
      <c r="D112" s="17" t="s">
        <v>175</v>
      </c>
      <c r="E112" s="17" t="s">
        <v>176</v>
      </c>
      <c r="F112" s="17" t="s">
        <v>177</v>
      </c>
      <c r="G112" s="83" t="s">
        <v>180</v>
      </c>
      <c r="H112" s="24"/>
    </row>
    <row r="113" spans="1:8" x14ac:dyDescent="0.25">
      <c r="A113" s="67"/>
      <c r="B113" s="81" t="s">
        <v>183</v>
      </c>
      <c r="C113" s="82"/>
      <c r="D113" s="422">
        <v>0</v>
      </c>
      <c r="E113" s="422">
        <v>0</v>
      </c>
      <c r="F113" s="422">
        <v>0</v>
      </c>
      <c r="G113" s="42">
        <f>+IF(D113="NO",+IF(E113="NO",+IF(F113="NO",0,+F113),+(F113+E113)/2),+(F113+E113+D113)/3)</f>
        <v>0</v>
      </c>
      <c r="H113" s="24"/>
    </row>
    <row r="114" spans="1:8" x14ac:dyDescent="0.25">
      <c r="A114" s="67"/>
      <c r="B114" s="84" t="s">
        <v>184</v>
      </c>
      <c r="C114" s="82"/>
      <c r="D114" s="82"/>
      <c r="E114" s="82"/>
      <c r="F114" s="82"/>
      <c r="G114" s="85"/>
      <c r="H114" s="24"/>
    </row>
    <row r="115" spans="1:8" ht="4.9000000000000004" customHeight="1" x14ac:dyDescent="0.25">
      <c r="A115" s="67"/>
      <c r="B115" s="89"/>
      <c r="C115" s="87"/>
      <c r="D115" s="87"/>
      <c r="E115" s="87"/>
      <c r="F115" s="87"/>
      <c r="G115" s="88"/>
      <c r="H115" s="24"/>
    </row>
    <row r="116" spans="1:8" ht="4.9000000000000004" customHeight="1" x14ac:dyDescent="0.25">
      <c r="A116" s="67"/>
      <c r="B116" s="82"/>
      <c r="C116" s="82"/>
      <c r="D116" s="82"/>
      <c r="E116" s="82"/>
      <c r="F116" s="82"/>
      <c r="G116" s="82"/>
      <c r="H116" s="24"/>
    </row>
    <row r="117" spans="1:8" x14ac:dyDescent="0.25">
      <c r="A117" s="67"/>
      <c r="B117" s="77" t="s">
        <v>211</v>
      </c>
      <c r="C117" s="78"/>
      <c r="D117" s="79"/>
      <c r="E117" s="79"/>
      <c r="F117" s="79"/>
      <c r="G117" s="80"/>
      <c r="H117" s="24"/>
    </row>
    <row r="118" spans="1:8" x14ac:dyDescent="0.25">
      <c r="A118" s="67"/>
      <c r="B118" s="81" t="s">
        <v>181</v>
      </c>
      <c r="C118" s="456"/>
      <c r="D118" s="457"/>
      <c r="E118" s="457"/>
      <c r="F118" s="457"/>
      <c r="G118" s="458"/>
      <c r="H118" s="24"/>
    </row>
    <row r="119" spans="1:8" x14ac:dyDescent="0.25">
      <c r="A119" s="67"/>
      <c r="B119" s="81" t="s">
        <v>198</v>
      </c>
      <c r="C119" s="456"/>
      <c r="D119" s="457"/>
      <c r="E119" s="457"/>
      <c r="F119" s="457"/>
      <c r="G119" s="458"/>
      <c r="H119" s="24"/>
    </row>
    <row r="120" spans="1:8" x14ac:dyDescent="0.25">
      <c r="A120" s="67"/>
      <c r="B120" s="81" t="s">
        <v>377</v>
      </c>
      <c r="C120" s="459"/>
      <c r="D120" s="460"/>
      <c r="E120" s="460"/>
      <c r="F120" s="460"/>
      <c r="G120" s="461"/>
      <c r="H120" s="24"/>
    </row>
    <row r="121" spans="1:8" x14ac:dyDescent="0.25">
      <c r="A121" s="67"/>
      <c r="B121" s="81" t="s">
        <v>191</v>
      </c>
      <c r="C121" s="459"/>
      <c r="D121" s="460"/>
      <c r="E121" s="460"/>
      <c r="F121" s="460"/>
      <c r="G121" s="461"/>
      <c r="H121" s="24"/>
    </row>
    <row r="122" spans="1:8" x14ac:dyDescent="0.25">
      <c r="A122" s="67"/>
      <c r="B122" s="81" t="s">
        <v>169</v>
      </c>
      <c r="C122" s="459"/>
      <c r="D122" s="460"/>
      <c r="E122" s="460"/>
      <c r="F122" s="460"/>
      <c r="G122" s="461"/>
      <c r="H122" s="24"/>
    </row>
    <row r="123" spans="1:8" x14ac:dyDescent="0.25">
      <c r="A123" s="67"/>
      <c r="B123" s="81" t="s">
        <v>192</v>
      </c>
      <c r="C123" s="456"/>
      <c r="D123" s="457"/>
      <c r="E123" s="457"/>
      <c r="F123" s="457"/>
      <c r="G123" s="458"/>
      <c r="H123" s="24"/>
    </row>
    <row r="124" spans="1:8" ht="15.75" x14ac:dyDescent="0.3">
      <c r="A124" s="67"/>
      <c r="B124" s="81"/>
      <c r="C124" s="82"/>
      <c r="D124" s="17" t="s">
        <v>175</v>
      </c>
      <c r="E124" s="17" t="s">
        <v>176</v>
      </c>
      <c r="F124" s="17" t="s">
        <v>177</v>
      </c>
      <c r="G124" s="83" t="s">
        <v>180</v>
      </c>
      <c r="H124" s="24"/>
    </row>
    <row r="125" spans="1:8" x14ac:dyDescent="0.25">
      <c r="A125" s="67"/>
      <c r="B125" s="81" t="s">
        <v>183</v>
      </c>
      <c r="C125" s="82"/>
      <c r="D125" s="422">
        <v>0</v>
      </c>
      <c r="E125" s="422">
        <v>0</v>
      </c>
      <c r="F125" s="422">
        <v>0</v>
      </c>
      <c r="G125" s="42">
        <f>+IF(D125="NO",+IF(E125="NO",+IF(F125="NO",0,+F125),+(F125+E125)/2),+(F125+E125+D125)/3)</f>
        <v>0</v>
      </c>
      <c r="H125" s="24"/>
    </row>
    <row r="126" spans="1:8" x14ac:dyDescent="0.25">
      <c r="A126" s="67"/>
      <c r="B126" s="84" t="s">
        <v>184</v>
      </c>
      <c r="C126" s="82"/>
      <c r="D126" s="82"/>
      <c r="E126" s="82"/>
      <c r="F126" s="82"/>
      <c r="G126" s="85"/>
      <c r="H126" s="24"/>
    </row>
    <row r="127" spans="1:8" ht="4.9000000000000004" customHeight="1" x14ac:dyDescent="0.25">
      <c r="A127" s="67"/>
      <c r="B127" s="89"/>
      <c r="C127" s="87"/>
      <c r="D127" s="87"/>
      <c r="E127" s="87"/>
      <c r="F127" s="87"/>
      <c r="G127" s="88"/>
      <c r="H127" s="24"/>
    </row>
    <row r="128" spans="1:8" ht="4.9000000000000004" customHeight="1" x14ac:dyDescent="0.25">
      <c r="A128" s="67"/>
      <c r="B128" s="82"/>
      <c r="C128" s="82"/>
      <c r="D128" s="82"/>
      <c r="E128" s="82"/>
      <c r="F128" s="82"/>
      <c r="G128" s="82"/>
      <c r="H128" s="24"/>
    </row>
    <row r="129" spans="1:10" x14ac:dyDescent="0.25">
      <c r="A129" s="67"/>
      <c r="B129" s="77" t="s">
        <v>212</v>
      </c>
      <c r="C129" s="78"/>
      <c r="D129" s="79"/>
      <c r="E129" s="79"/>
      <c r="F129" s="79"/>
      <c r="G129" s="80"/>
      <c r="H129" s="24"/>
    </row>
    <row r="130" spans="1:10" x14ac:dyDescent="0.25">
      <c r="A130" s="67"/>
      <c r="B130" s="81" t="s">
        <v>181</v>
      </c>
      <c r="C130" s="456"/>
      <c r="D130" s="457"/>
      <c r="E130" s="457"/>
      <c r="F130" s="457"/>
      <c r="G130" s="458"/>
      <c r="H130" s="24"/>
    </row>
    <row r="131" spans="1:10" x14ac:dyDescent="0.25">
      <c r="A131" s="67"/>
      <c r="B131" s="81" t="s">
        <v>198</v>
      </c>
      <c r="C131" s="456"/>
      <c r="D131" s="457"/>
      <c r="E131" s="457"/>
      <c r="F131" s="457"/>
      <c r="G131" s="458"/>
      <c r="H131" s="24"/>
    </row>
    <row r="132" spans="1:10" x14ac:dyDescent="0.25">
      <c r="A132" s="67"/>
      <c r="B132" s="81" t="s">
        <v>377</v>
      </c>
      <c r="C132" s="459"/>
      <c r="D132" s="460"/>
      <c r="E132" s="460"/>
      <c r="F132" s="460"/>
      <c r="G132" s="461"/>
      <c r="H132" s="24"/>
    </row>
    <row r="133" spans="1:10" x14ac:dyDescent="0.25">
      <c r="A133" s="67"/>
      <c r="B133" s="81" t="s">
        <v>191</v>
      </c>
      <c r="C133" s="459"/>
      <c r="D133" s="460"/>
      <c r="E133" s="460"/>
      <c r="F133" s="460"/>
      <c r="G133" s="461"/>
      <c r="H133" s="24"/>
    </row>
    <row r="134" spans="1:10" x14ac:dyDescent="0.25">
      <c r="A134" s="67"/>
      <c r="B134" s="81" t="s">
        <v>169</v>
      </c>
      <c r="C134" s="459"/>
      <c r="D134" s="460"/>
      <c r="E134" s="460"/>
      <c r="F134" s="460"/>
      <c r="G134" s="461"/>
      <c r="H134" s="24"/>
    </row>
    <row r="135" spans="1:10" x14ac:dyDescent="0.25">
      <c r="A135" s="67"/>
      <c r="B135" s="81" t="s">
        <v>192</v>
      </c>
      <c r="C135" s="456"/>
      <c r="D135" s="457"/>
      <c r="E135" s="457"/>
      <c r="F135" s="457"/>
      <c r="G135" s="458"/>
      <c r="H135" s="24"/>
    </row>
    <row r="136" spans="1:10" ht="15.75" x14ac:dyDescent="0.3">
      <c r="A136" s="67"/>
      <c r="B136" s="81"/>
      <c r="C136" s="82"/>
      <c r="D136" s="17" t="s">
        <v>175</v>
      </c>
      <c r="E136" s="17" t="s">
        <v>176</v>
      </c>
      <c r="F136" s="17" t="s">
        <v>177</v>
      </c>
      <c r="G136" s="83" t="s">
        <v>180</v>
      </c>
      <c r="H136" s="24"/>
    </row>
    <row r="137" spans="1:10" x14ac:dyDescent="0.25">
      <c r="A137" s="67"/>
      <c r="B137" s="81" t="s">
        <v>183</v>
      </c>
      <c r="C137" s="82"/>
      <c r="D137" s="422">
        <v>0</v>
      </c>
      <c r="E137" s="422">
        <v>0</v>
      </c>
      <c r="F137" s="422"/>
      <c r="G137" s="42">
        <f>+IF(D137="NO",+IF(E137="NO",+IF(F137="NO",0,+F137),+(F137+E137)/2),+(F137+E137+D137)/3)</f>
        <v>0</v>
      </c>
      <c r="H137" s="24"/>
    </row>
    <row r="138" spans="1:10" x14ac:dyDescent="0.25">
      <c r="A138" s="67"/>
      <c r="B138" s="86" t="s">
        <v>184</v>
      </c>
      <c r="C138" s="87"/>
      <c r="D138" s="87"/>
      <c r="E138" s="87"/>
      <c r="F138" s="87"/>
      <c r="G138" s="88"/>
      <c r="H138" s="24"/>
    </row>
    <row r="139" spans="1:10" ht="4.9000000000000004" customHeight="1" thickBot="1" x14ac:dyDescent="0.3">
      <c r="A139" s="68"/>
      <c r="B139" s="69"/>
      <c r="C139" s="69"/>
      <c r="D139" s="69"/>
      <c r="E139" s="69"/>
      <c r="F139" s="69"/>
      <c r="G139" s="69"/>
      <c r="H139" s="37"/>
    </row>
    <row r="140" spans="1:10" ht="15" customHeight="1" x14ac:dyDescent="0.35">
      <c r="A140" s="38" t="s">
        <v>207</v>
      </c>
      <c r="B140" s="22"/>
      <c r="C140" s="65"/>
      <c r="D140" s="65"/>
      <c r="E140" s="65"/>
      <c r="F140" s="65"/>
      <c r="G140" s="65"/>
      <c r="H140" s="66"/>
      <c r="I140" s="462" t="s">
        <v>379</v>
      </c>
      <c r="J140" s="463"/>
    </row>
    <row r="141" spans="1:10" s="44" customFormat="1" ht="15" customHeight="1" x14ac:dyDescent="0.35">
      <c r="A141" s="23"/>
      <c r="B141" s="472" t="s">
        <v>215</v>
      </c>
      <c r="C141" s="473"/>
      <c r="D141" s="51" t="s">
        <v>205</v>
      </c>
      <c r="E141" s="52" t="s">
        <v>162</v>
      </c>
      <c r="F141" s="49" t="s">
        <v>206</v>
      </c>
      <c r="G141" s="50" t="s">
        <v>216</v>
      </c>
      <c r="H141" s="70"/>
      <c r="I141" s="328" t="s">
        <v>378</v>
      </c>
      <c r="J141" s="327" t="s">
        <v>380</v>
      </c>
    </row>
    <row r="142" spans="1:10" s="44" customFormat="1" ht="15" customHeight="1" x14ac:dyDescent="0.35">
      <c r="A142" s="23"/>
      <c r="B142" s="470">
        <f>+C7</f>
        <v>0</v>
      </c>
      <c r="C142" s="471"/>
      <c r="D142" s="423">
        <v>0</v>
      </c>
      <c r="E142" s="53">
        <f>+D142*'Dati generali'!$C$5</f>
        <v>0</v>
      </c>
      <c r="F142" s="47">
        <f>+E142-G142</f>
        <v>0</v>
      </c>
      <c r="G142" s="48">
        <f>+'Costo di Produzione'!E71</f>
        <v>0</v>
      </c>
      <c r="H142" s="70"/>
      <c r="I142" s="314" t="str">
        <f>+IF(D142&lt;10%,"NO","SI")</f>
        <v>NO</v>
      </c>
      <c r="J142" s="322">
        <f>+IF(I142="SI",+G10,0)</f>
        <v>0</v>
      </c>
    </row>
    <row r="143" spans="1:10" s="44" customFormat="1" ht="15" customHeight="1" x14ac:dyDescent="0.35">
      <c r="A143" s="23"/>
      <c r="B143" s="470">
        <f>+C15</f>
        <v>0</v>
      </c>
      <c r="C143" s="471"/>
      <c r="D143" s="423">
        <v>0</v>
      </c>
      <c r="E143" s="53">
        <f>+D143*'Dati generali'!$C$5</f>
        <v>0</v>
      </c>
      <c r="F143" s="47">
        <f>+E143-G143</f>
        <v>0</v>
      </c>
      <c r="G143" s="48">
        <f>+'Costo di Produzione'!F71</f>
        <v>0</v>
      </c>
      <c r="H143" s="70"/>
      <c r="I143" s="314" t="str">
        <f>+IF(D143&lt;10%,"NO","SI")</f>
        <v>NO</v>
      </c>
      <c r="J143" s="322">
        <f>+IF(I143="SI",+G18,0)</f>
        <v>0</v>
      </c>
    </row>
    <row r="144" spans="1:10" s="44" customFormat="1" ht="15" customHeight="1" x14ac:dyDescent="0.35">
      <c r="A144" s="23"/>
      <c r="B144" s="470">
        <f>+C23</f>
        <v>0</v>
      </c>
      <c r="C144" s="471"/>
      <c r="D144" s="423">
        <v>0</v>
      </c>
      <c r="E144" s="53">
        <f>+D144*'Dati generali'!$C$5</f>
        <v>0</v>
      </c>
      <c r="F144" s="47">
        <f>+E144-G144</f>
        <v>0</v>
      </c>
      <c r="G144" s="48">
        <f>+'Costo di Produzione'!G71</f>
        <v>0</v>
      </c>
      <c r="H144" s="70"/>
      <c r="I144" s="314" t="str">
        <f>+IF(D144&lt;10%,"NO","SI")</f>
        <v>NO</v>
      </c>
      <c r="J144" s="322">
        <f>+IF(I144="SI",+G26,0)</f>
        <v>0</v>
      </c>
    </row>
    <row r="145" spans="1:10" s="44" customFormat="1" ht="15" customHeight="1" x14ac:dyDescent="0.35">
      <c r="A145" s="23"/>
      <c r="B145" s="470">
        <f>+C31</f>
        <v>0</v>
      </c>
      <c r="C145" s="471"/>
      <c r="D145" s="423">
        <v>0</v>
      </c>
      <c r="E145" s="53">
        <f>+D145*'Dati generali'!$C$5</f>
        <v>0</v>
      </c>
      <c r="F145" s="47">
        <f>+E145-G145</f>
        <v>0</v>
      </c>
      <c r="G145" s="48">
        <f>+'Costo di Produzione'!H71</f>
        <v>0</v>
      </c>
      <c r="H145" s="70"/>
      <c r="I145" s="325" t="str">
        <f>+IF(D145&lt;10%,"NO","SI")</f>
        <v>NO</v>
      </c>
      <c r="J145" s="323">
        <f>+IF(I145="SI",+G34,0)</f>
        <v>0</v>
      </c>
    </row>
    <row r="146" spans="1:10" s="44" customFormat="1" ht="15" customHeight="1" x14ac:dyDescent="0.35">
      <c r="A146" s="23"/>
      <c r="B146" s="468" t="s">
        <v>208</v>
      </c>
      <c r="C146" s="469"/>
      <c r="D146" s="54">
        <f>+SUM(D142:D145)</f>
        <v>0</v>
      </c>
      <c r="E146" s="55">
        <f>+SUM(E142:E145)</f>
        <v>0</v>
      </c>
      <c r="F146" s="56">
        <f>+SUM(F142:F145)</f>
        <v>0</v>
      </c>
      <c r="G146" s="57">
        <f>+SUM(G142:G145)</f>
        <v>0</v>
      </c>
      <c r="H146" s="70"/>
      <c r="I146" s="316"/>
      <c r="J146" s="231"/>
    </row>
    <row r="147" spans="1:10" s="44" customFormat="1" ht="15" customHeight="1" x14ac:dyDescent="0.35">
      <c r="A147" s="23"/>
      <c r="B147" s="470">
        <f>+C40</f>
        <v>0</v>
      </c>
      <c r="C147" s="471"/>
      <c r="D147" s="423">
        <v>0</v>
      </c>
      <c r="E147" s="53">
        <f>+D147*'Dati generali'!$C$5</f>
        <v>0</v>
      </c>
      <c r="F147" s="47">
        <f>+E147-G147</f>
        <v>0</v>
      </c>
      <c r="G147" s="48">
        <f>+'Costo di Produzione'!I71</f>
        <v>0</v>
      </c>
      <c r="H147" s="70"/>
      <c r="I147" s="326" t="str">
        <f>+IF(D147&lt;15%,"NO",+IF(E44="Coproduttore Indipendente","SI",+IF(E44="Altro Coproduttore","SI","NO")))</f>
        <v>NO</v>
      </c>
      <c r="J147" s="315">
        <f>+IF(I147="SI",+G48,0)</f>
        <v>0</v>
      </c>
    </row>
    <row r="148" spans="1:10" s="44" customFormat="1" ht="15" customHeight="1" x14ac:dyDescent="0.35">
      <c r="A148" s="23"/>
      <c r="B148" s="470">
        <f>+C53</f>
        <v>0</v>
      </c>
      <c r="C148" s="471"/>
      <c r="D148" s="423">
        <v>0</v>
      </c>
      <c r="E148" s="53">
        <f>+D148*'Dati generali'!$C$5</f>
        <v>0</v>
      </c>
      <c r="F148" s="47">
        <f>+E148-G148</f>
        <v>0</v>
      </c>
      <c r="G148" s="48">
        <f>+'Costo di Produzione'!J71</f>
        <v>0</v>
      </c>
      <c r="H148" s="70"/>
      <c r="I148" s="314" t="str">
        <f>+IF(D148&lt;15%,"NO",+IF(E57="Coproduttore Indipendente","SI",+IF(E57="Altro Coproduttore","SI","NO")))</f>
        <v>NO</v>
      </c>
      <c r="J148" s="322">
        <f>+IF(I148="SI",+G61,0)</f>
        <v>0</v>
      </c>
    </row>
    <row r="149" spans="1:10" s="44" customFormat="1" ht="15" customHeight="1" x14ac:dyDescent="0.35">
      <c r="A149" s="23"/>
      <c r="B149" s="470">
        <f>+C66</f>
        <v>0</v>
      </c>
      <c r="C149" s="471"/>
      <c r="D149" s="423">
        <v>0</v>
      </c>
      <c r="E149" s="53">
        <f>+D149*'Dati generali'!$C$5</f>
        <v>0</v>
      </c>
      <c r="F149" s="47">
        <f>+E149-G149</f>
        <v>0</v>
      </c>
      <c r="G149" s="48">
        <f>+'Costo di Produzione'!K76</f>
        <v>0</v>
      </c>
      <c r="H149" s="70"/>
      <c r="I149" s="314" t="str">
        <f>+IF(D149&lt;15%,"NO",+IF(E57="Coproduttore Indipendente","SI",+IF(E46="Altro Coproduttore","SI","NO")))</f>
        <v>NO</v>
      </c>
      <c r="J149" s="322">
        <f>+IF(I149="SI",+G74,0)</f>
        <v>0</v>
      </c>
    </row>
    <row r="150" spans="1:10" s="44" customFormat="1" ht="15" customHeight="1" x14ac:dyDescent="0.35">
      <c r="A150" s="23"/>
      <c r="B150" s="470">
        <f>+C79</f>
        <v>0</v>
      </c>
      <c r="C150" s="471"/>
      <c r="D150" s="423">
        <v>0</v>
      </c>
      <c r="E150" s="53">
        <f>+D150*'Dati generali'!$C$5</f>
        <v>0</v>
      </c>
      <c r="F150" s="47">
        <f>+E150-G150</f>
        <v>0</v>
      </c>
      <c r="G150" s="48">
        <f>+'Costo di Produzione'!L71</f>
        <v>0</v>
      </c>
      <c r="H150" s="70"/>
      <c r="I150" s="325" t="str">
        <f>+IF(D150&lt;15%,"NO",+IF(E83="Coproduttore Indipendente","SI",+IF(E83="Altro Coproduttore","SI","NO")))</f>
        <v>NO</v>
      </c>
      <c r="J150" s="323">
        <f>+IF(I150="SI",+G87,0)</f>
        <v>0</v>
      </c>
    </row>
    <row r="151" spans="1:10" s="44" customFormat="1" ht="15" customHeight="1" x14ac:dyDescent="0.35">
      <c r="A151" s="23"/>
      <c r="B151" s="468" t="s">
        <v>209</v>
      </c>
      <c r="C151" s="469"/>
      <c r="D151" s="54">
        <f>+SUM(D147:D150)</f>
        <v>0</v>
      </c>
      <c r="E151" s="55">
        <f>+SUM(E147:E150)</f>
        <v>0</v>
      </c>
      <c r="F151" s="56">
        <f>+SUM(F147:F150)</f>
        <v>0</v>
      </c>
      <c r="G151" s="57">
        <f>+SUM(G147:G150)</f>
        <v>0</v>
      </c>
      <c r="H151" s="70"/>
      <c r="I151" s="316"/>
      <c r="J151" s="231"/>
    </row>
    <row r="152" spans="1:10" s="41" customFormat="1" ht="15" customHeight="1" x14ac:dyDescent="0.35">
      <c r="A152" s="71"/>
      <c r="B152" s="483" t="s">
        <v>210</v>
      </c>
      <c r="C152" s="484"/>
      <c r="D152" s="58">
        <f>+D146+D151</f>
        <v>0</v>
      </c>
      <c r="E152" s="59">
        <f>+E146+E151</f>
        <v>0</v>
      </c>
      <c r="F152" s="60">
        <f>+F146+F151</f>
        <v>0</v>
      </c>
      <c r="G152" s="59">
        <f>+G146+G151</f>
        <v>0</v>
      </c>
      <c r="H152" s="72"/>
      <c r="I152" s="317"/>
      <c r="J152" s="231"/>
    </row>
    <row r="153" spans="1:10" s="44" customFormat="1" ht="15" customHeight="1" x14ac:dyDescent="0.35">
      <c r="A153" s="23"/>
      <c r="B153" s="470" t="str">
        <f>+CONCATENATE(C94," - ",C95)</f>
        <v xml:space="preserve"> - </v>
      </c>
      <c r="C153" s="471"/>
      <c r="D153" s="423">
        <v>0</v>
      </c>
      <c r="E153" s="53">
        <f>+D153*'Dati generali'!$C$5</f>
        <v>0</v>
      </c>
      <c r="F153" s="47">
        <f>+E153-G153</f>
        <v>0</v>
      </c>
      <c r="G153" s="48">
        <f>+'Costo di Produzione'!N71</f>
        <v>0</v>
      </c>
      <c r="H153" s="70"/>
      <c r="I153" s="326" t="str">
        <f>+IF(D153&lt;10%,"NO","SI")</f>
        <v>NO</v>
      </c>
      <c r="J153" s="315">
        <f>+IF(I153="SI",+G101,0)</f>
        <v>0</v>
      </c>
    </row>
    <row r="154" spans="1:10" s="44" customFormat="1" ht="15" customHeight="1" x14ac:dyDescent="0.35">
      <c r="A154" s="23"/>
      <c r="B154" s="470" t="str">
        <f>+CONCATENATE(C106," - ",C107)</f>
        <v xml:space="preserve"> - </v>
      </c>
      <c r="C154" s="471"/>
      <c r="D154" s="423">
        <v>0</v>
      </c>
      <c r="E154" s="53">
        <f>+D154*'Dati generali'!$C$5</f>
        <v>0</v>
      </c>
      <c r="F154" s="47">
        <f>+E154-G154</f>
        <v>0</v>
      </c>
      <c r="G154" s="48">
        <f>+'Costo di Produzione'!O71</f>
        <v>0</v>
      </c>
      <c r="H154" s="70"/>
      <c r="I154" s="314" t="str">
        <f>+IF(D154&lt;10%,"NO","SI")</f>
        <v>NO</v>
      </c>
      <c r="J154" s="322">
        <f>+IF(I154="SI",+G113,0)</f>
        <v>0</v>
      </c>
    </row>
    <row r="155" spans="1:10" s="44" customFormat="1" ht="15" customHeight="1" x14ac:dyDescent="0.35">
      <c r="A155" s="23"/>
      <c r="B155" s="470" t="str">
        <f>+CONCATENATE(C118," - ",C119)</f>
        <v xml:space="preserve"> - </v>
      </c>
      <c r="C155" s="471"/>
      <c r="D155" s="423">
        <v>0</v>
      </c>
      <c r="E155" s="53">
        <f>+D155*'Dati generali'!$C$5</f>
        <v>0</v>
      </c>
      <c r="F155" s="47">
        <f>+E155-G155</f>
        <v>0</v>
      </c>
      <c r="G155" s="48">
        <f>+'Costo di Produzione'!P71</f>
        <v>0</v>
      </c>
      <c r="H155" s="70"/>
      <c r="I155" s="314" t="str">
        <f>+IF(D155&lt;10%,"NO","SI")</f>
        <v>NO</v>
      </c>
      <c r="J155" s="322">
        <f>+IF(I155="SI",+G125,0)</f>
        <v>0</v>
      </c>
    </row>
    <row r="156" spans="1:10" s="44" customFormat="1" ht="15" customHeight="1" x14ac:dyDescent="0.35">
      <c r="A156" s="23"/>
      <c r="B156" s="470" t="str">
        <f>+CONCATENATE(C130," - ",C131)</f>
        <v xml:space="preserve"> - </v>
      </c>
      <c r="C156" s="471"/>
      <c r="D156" s="423">
        <v>0</v>
      </c>
      <c r="E156" s="53">
        <f>+D156*'Dati generali'!$C$5</f>
        <v>0</v>
      </c>
      <c r="F156" s="47">
        <f>+E156-G156</f>
        <v>0</v>
      </c>
      <c r="G156" s="48">
        <f>+'Costo di Produzione'!Q71</f>
        <v>0</v>
      </c>
      <c r="H156" s="70"/>
      <c r="I156" s="325" t="str">
        <f>+IF(D156&lt;10%,"NO","SI")</f>
        <v>NO</v>
      </c>
      <c r="J156" s="323">
        <f>+IF(I156="SI",+G137,0)</f>
        <v>0</v>
      </c>
    </row>
    <row r="157" spans="1:10" s="46" customFormat="1" ht="15" customHeight="1" x14ac:dyDescent="0.35">
      <c r="A157" s="73"/>
      <c r="B157" s="483" t="s">
        <v>213</v>
      </c>
      <c r="C157" s="484"/>
      <c r="D157" s="61">
        <f>+SUM(D153:D156)</f>
        <v>0</v>
      </c>
      <c r="E157" s="62">
        <f>+SUM(E153:E156)</f>
        <v>0</v>
      </c>
      <c r="F157" s="63">
        <f>+SUM(F153:F156)</f>
        <v>0</v>
      </c>
      <c r="G157" s="64">
        <f>+SUM(G153:G156)</f>
        <v>0</v>
      </c>
      <c r="H157" s="74"/>
      <c r="I157" s="318"/>
      <c r="J157" s="319"/>
    </row>
    <row r="158" spans="1:10" s="46" customFormat="1" ht="15" customHeight="1" x14ac:dyDescent="0.35">
      <c r="A158" s="73"/>
      <c r="B158" s="483" t="s">
        <v>214</v>
      </c>
      <c r="C158" s="484"/>
      <c r="D158" s="61">
        <f>+D152+D157</f>
        <v>0</v>
      </c>
      <c r="E158" s="62">
        <f>+E152+E157</f>
        <v>0</v>
      </c>
      <c r="F158" s="63">
        <f>+F152+F157</f>
        <v>0</v>
      </c>
      <c r="G158" s="64">
        <f>+G152+G157</f>
        <v>0</v>
      </c>
      <c r="H158" s="74"/>
      <c r="I158" s="320"/>
      <c r="J158" s="324">
        <f>+SUM(J142:J156)</f>
        <v>0</v>
      </c>
    </row>
    <row r="159" spans="1:10" ht="15.75" thickBot="1" x14ac:dyDescent="0.3">
      <c r="A159" s="68"/>
      <c r="B159" s="485" t="s">
        <v>103</v>
      </c>
      <c r="C159" s="485"/>
      <c r="D159" s="75">
        <f>+D158-1</f>
        <v>-1</v>
      </c>
      <c r="E159" s="76">
        <f>+E158-'Dati generali'!C5</f>
        <v>0</v>
      </c>
      <c r="F159" s="69"/>
      <c r="G159" s="69"/>
      <c r="H159" s="37"/>
      <c r="I159" s="321"/>
      <c r="J159" s="5"/>
    </row>
    <row r="160" spans="1:10" ht="17.25" x14ac:dyDescent="0.35">
      <c r="A160" s="38" t="s">
        <v>217</v>
      </c>
      <c r="B160" s="65"/>
      <c r="C160" s="65"/>
      <c r="D160" s="65"/>
      <c r="E160" s="65"/>
      <c r="F160" s="65"/>
      <c r="G160" s="65"/>
      <c r="H160" s="66"/>
    </row>
    <row r="161" spans="1:8" ht="45" customHeight="1" x14ac:dyDescent="0.3">
      <c r="A161" s="67"/>
      <c r="B161" s="480"/>
      <c r="C161" s="481"/>
      <c r="D161" s="481"/>
      <c r="E161" s="481"/>
      <c r="F161" s="481"/>
      <c r="G161" s="482"/>
      <c r="H161" s="24"/>
    </row>
    <row r="162" spans="1:8" ht="4.9000000000000004" customHeight="1" thickBot="1" x14ac:dyDescent="0.3">
      <c r="A162" s="68"/>
      <c r="B162" s="69"/>
      <c r="C162" s="69"/>
      <c r="D162" s="69"/>
      <c r="E162" s="69"/>
      <c r="F162" s="69"/>
      <c r="G162" s="69"/>
      <c r="H162" s="37"/>
    </row>
  </sheetData>
  <sheetProtection algorithmName="SHA-512" hashValue="IZ8mycz7JS+GJMrFNNarw3+liU0/Bu4KH4/okdFwk6CLCEs19FCQuBkJwc1iL0UwDL/Ta0dWAJtpG2oQfi17yw==" saltValue="JlCToYGian3STpoYwbnKKQ==" spinCount="100000" sheet="1" objects="1" scenarios="1"/>
  <mergeCells count="88">
    <mergeCell ref="B161:G161"/>
    <mergeCell ref="B152:C152"/>
    <mergeCell ref="B158:C158"/>
    <mergeCell ref="B159:C159"/>
    <mergeCell ref="B147:C147"/>
    <mergeCell ref="B148:C148"/>
    <mergeCell ref="B149:C149"/>
    <mergeCell ref="B150:C150"/>
    <mergeCell ref="B153:C153"/>
    <mergeCell ref="B156:C156"/>
    <mergeCell ref="B155:C155"/>
    <mergeCell ref="B154:C154"/>
    <mergeCell ref="B157:C157"/>
    <mergeCell ref="B151:C151"/>
    <mergeCell ref="A1:H1"/>
    <mergeCell ref="A2:H2"/>
    <mergeCell ref="A3:H3"/>
    <mergeCell ref="C111:G111"/>
    <mergeCell ref="C118:G118"/>
    <mergeCell ref="C106:G106"/>
    <mergeCell ref="C107:G107"/>
    <mergeCell ref="C109:G109"/>
    <mergeCell ref="C84:G84"/>
    <mergeCell ref="C85:G85"/>
    <mergeCell ref="C94:G94"/>
    <mergeCell ref="C95:G95"/>
    <mergeCell ref="C97:G97"/>
    <mergeCell ref="C110:G110"/>
    <mergeCell ref="B83:D83"/>
    <mergeCell ref="E83:G83"/>
    <mergeCell ref="B146:C146"/>
    <mergeCell ref="C135:G135"/>
    <mergeCell ref="B142:C142"/>
    <mergeCell ref="B143:C143"/>
    <mergeCell ref="B144:C144"/>
    <mergeCell ref="B141:C141"/>
    <mergeCell ref="B145:C145"/>
    <mergeCell ref="C80:G80"/>
    <mergeCell ref="C81:G81"/>
    <mergeCell ref="C67:G67"/>
    <mergeCell ref="C68:G68"/>
    <mergeCell ref="E69:G69"/>
    <mergeCell ref="C53:G53"/>
    <mergeCell ref="C54:G54"/>
    <mergeCell ref="C55:G55"/>
    <mergeCell ref="E82:G82"/>
    <mergeCell ref="C98:G98"/>
    <mergeCell ref="B70:D70"/>
    <mergeCell ref="E70:G70"/>
    <mergeCell ref="C66:G66"/>
    <mergeCell ref="E56:G56"/>
    <mergeCell ref="B57:D57"/>
    <mergeCell ref="E57:G57"/>
    <mergeCell ref="C58:G58"/>
    <mergeCell ref="C59:G59"/>
    <mergeCell ref="C71:G71"/>
    <mergeCell ref="C72:G72"/>
    <mergeCell ref="C79:G79"/>
    <mergeCell ref="C24:G24"/>
    <mergeCell ref="C40:G40"/>
    <mergeCell ref="C46:G46"/>
    <mergeCell ref="B44:D44"/>
    <mergeCell ref="E44:G44"/>
    <mergeCell ref="C41:G41"/>
    <mergeCell ref="E43:G43"/>
    <mergeCell ref="C45:G45"/>
    <mergeCell ref="C31:G31"/>
    <mergeCell ref="C32:G32"/>
    <mergeCell ref="C42:G42"/>
    <mergeCell ref="C8:G8"/>
    <mergeCell ref="C7:G7"/>
    <mergeCell ref="C15:G15"/>
    <mergeCell ref="C16:G16"/>
    <mergeCell ref="C23:G23"/>
    <mergeCell ref="C96:G96"/>
    <mergeCell ref="C132:G132"/>
    <mergeCell ref="C120:G120"/>
    <mergeCell ref="C108:G108"/>
    <mergeCell ref="I140:J140"/>
    <mergeCell ref="C99:G99"/>
    <mergeCell ref="C119:G119"/>
    <mergeCell ref="C133:G133"/>
    <mergeCell ref="C134:G134"/>
    <mergeCell ref="C122:G122"/>
    <mergeCell ref="C123:G123"/>
    <mergeCell ref="C130:G130"/>
    <mergeCell ref="C131:G131"/>
    <mergeCell ref="C121:G12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8" max="7" man="1"/>
    <brk id="91" max="7" man="1"/>
    <brk id="13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Tendine!$F$1:$F$3</xm:f>
          </x14:formula1>
          <xm:sqref>E44:G44 E83:G83 E70:G70 E57:G57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75" zoomScaleNormal="75" workbookViewId="0">
      <pane xSplit="2" ySplit="5" topLeftCell="C6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D70" sqref="D70"/>
    </sheetView>
  </sheetViews>
  <sheetFormatPr defaultColWidth="9.140625" defaultRowHeight="15" x14ac:dyDescent="0.3"/>
  <cols>
    <col min="1" max="1" width="4.85546875" style="7" customWidth="1"/>
    <col min="2" max="2" width="51.85546875" style="7" customWidth="1"/>
    <col min="3" max="4" width="18.7109375" style="8" customWidth="1"/>
    <col min="5" max="12" width="18.7109375" style="7" customWidth="1"/>
    <col min="13" max="13" width="18.7109375" style="8" customWidth="1"/>
    <col min="14" max="17" width="18.7109375" style="7" customWidth="1"/>
    <col min="18" max="18" width="16.7109375" style="7" customWidth="1"/>
    <col min="19" max="22" width="13.7109375" style="7" customWidth="1"/>
    <col min="23" max="16384" width="9.140625" style="7"/>
  </cols>
  <sheetData>
    <row r="1" spans="1:18" ht="15.75" customHeight="1" x14ac:dyDescent="0.35">
      <c r="A1" s="446" t="s">
        <v>121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8"/>
    </row>
    <row r="2" spans="1:18" ht="17.25" x14ac:dyDescent="0.3">
      <c r="A2" s="513">
        <f>+'Dati generali'!A2:D2</f>
        <v>0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5"/>
    </row>
    <row r="3" spans="1:18" ht="18" thickBot="1" x14ac:dyDescent="0.4">
      <c r="A3" s="477" t="s">
        <v>220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</row>
    <row r="4" spans="1:18" s="8" customFormat="1" x14ac:dyDescent="0.3">
      <c r="A4" s="127"/>
      <c r="B4" s="496" t="s">
        <v>237</v>
      </c>
      <c r="C4" s="502" t="s">
        <v>91</v>
      </c>
      <c r="D4" s="500" t="s">
        <v>238</v>
      </c>
      <c r="E4" s="128" t="s">
        <v>221</v>
      </c>
      <c r="F4" s="113" t="s">
        <v>185</v>
      </c>
      <c r="G4" s="113" t="s">
        <v>186</v>
      </c>
      <c r="H4" s="129" t="s">
        <v>193</v>
      </c>
      <c r="I4" s="128" t="s">
        <v>222</v>
      </c>
      <c r="J4" s="113" t="s">
        <v>223</v>
      </c>
      <c r="K4" s="113" t="s">
        <v>224</v>
      </c>
      <c r="L4" s="129" t="s">
        <v>225</v>
      </c>
      <c r="M4" s="498" t="s">
        <v>93</v>
      </c>
      <c r="N4" s="128" t="s">
        <v>226</v>
      </c>
      <c r="O4" s="113" t="s">
        <v>227</v>
      </c>
      <c r="P4" s="113" t="s">
        <v>228</v>
      </c>
      <c r="Q4" s="217" t="s">
        <v>229</v>
      </c>
      <c r="R4" s="511" t="s">
        <v>103</v>
      </c>
    </row>
    <row r="5" spans="1:18" ht="15.75" thickBot="1" x14ac:dyDescent="0.35">
      <c r="A5" s="130"/>
      <c r="B5" s="497"/>
      <c r="C5" s="503"/>
      <c r="D5" s="501"/>
      <c r="E5" s="131">
        <f>+Coproduttori!$B$142</f>
        <v>0</v>
      </c>
      <c r="F5" s="132">
        <f>+Coproduttori!$B$143</f>
        <v>0</v>
      </c>
      <c r="G5" s="132">
        <f>+Coproduttori!$B$144</f>
        <v>0</v>
      </c>
      <c r="H5" s="133">
        <f>+Coproduttori!$B$145</f>
        <v>0</v>
      </c>
      <c r="I5" s="131">
        <f>+Coproduttori!$B$147</f>
        <v>0</v>
      </c>
      <c r="J5" s="132">
        <f>+Coproduttori!$B$148</f>
        <v>0</v>
      </c>
      <c r="K5" s="132">
        <f>+Coproduttori!$B$149</f>
        <v>0</v>
      </c>
      <c r="L5" s="133">
        <f>+Coproduttori!$B$150</f>
        <v>0</v>
      </c>
      <c r="M5" s="499"/>
      <c r="N5" s="131" t="str">
        <f>+Coproduttori!$B$153</f>
        <v xml:space="preserve"> - </v>
      </c>
      <c r="O5" s="132" t="str">
        <f>+Coproduttori!$B$154</f>
        <v xml:space="preserve"> - </v>
      </c>
      <c r="P5" s="132" t="str">
        <f>+Coproduttori!$B$155</f>
        <v xml:space="preserve"> - </v>
      </c>
      <c r="Q5" s="218" t="str">
        <f>+Coproduttori!$B$156</f>
        <v xml:space="preserve"> - </v>
      </c>
      <c r="R5" s="512"/>
    </row>
    <row r="6" spans="1:18" ht="15" customHeight="1" thickBot="1" x14ac:dyDescent="0.35">
      <c r="A6" s="504" t="s">
        <v>218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6"/>
      <c r="R6" s="251"/>
    </row>
    <row r="7" spans="1:18" x14ac:dyDescent="0.3">
      <c r="A7" s="335">
        <v>1</v>
      </c>
      <c r="B7" s="336" t="s">
        <v>37</v>
      </c>
      <c r="C7" s="337">
        <f>+SUM(C8:C12)</f>
        <v>0</v>
      </c>
      <c r="D7" s="337">
        <f t="shared" ref="D7:Q7" si="0">+SUM(D8:D12)</f>
        <v>0</v>
      </c>
      <c r="E7" s="338">
        <f t="shared" si="0"/>
        <v>0</v>
      </c>
      <c r="F7" s="219">
        <f t="shared" si="0"/>
        <v>0</v>
      </c>
      <c r="G7" s="219">
        <f>+SUM(G8:G12)</f>
        <v>0</v>
      </c>
      <c r="H7" s="339">
        <f>+SUM(H8:H12)</f>
        <v>0</v>
      </c>
      <c r="I7" s="219">
        <f>+SUM(I8:I12)</f>
        <v>0</v>
      </c>
      <c r="J7" s="219">
        <f>+SUM(J8:J12)</f>
        <v>0</v>
      </c>
      <c r="K7" s="219">
        <f>+SUM(K8:K12)</f>
        <v>0</v>
      </c>
      <c r="L7" s="219">
        <f t="shared" si="0"/>
        <v>0</v>
      </c>
      <c r="M7" s="337">
        <f t="shared" si="0"/>
        <v>0</v>
      </c>
      <c r="N7" s="219">
        <f t="shared" si="0"/>
        <v>0</v>
      </c>
      <c r="O7" s="219">
        <f t="shared" si="0"/>
        <v>0</v>
      </c>
      <c r="P7" s="219">
        <f t="shared" si="0"/>
        <v>0</v>
      </c>
      <c r="Q7" s="220">
        <f t="shared" si="0"/>
        <v>0</v>
      </c>
      <c r="R7" s="252">
        <f>+C7-SUM(E7:L7)-SUM(N7:Q7)</f>
        <v>0</v>
      </c>
    </row>
    <row r="8" spans="1:18" x14ac:dyDescent="0.3">
      <c r="A8" s="96" t="s">
        <v>0</v>
      </c>
      <c r="B8" s="97" t="s">
        <v>106</v>
      </c>
      <c r="C8" s="405"/>
      <c r="D8" s="98">
        <f>+SUM(E8:L8)</f>
        <v>0</v>
      </c>
      <c r="E8" s="400"/>
      <c r="F8" s="401"/>
      <c r="G8" s="401"/>
      <c r="H8" s="402"/>
      <c r="I8" s="401"/>
      <c r="J8" s="401"/>
      <c r="K8" s="401"/>
      <c r="L8" s="401"/>
      <c r="M8" s="98">
        <f>+SUM(N8:Q8)</f>
        <v>0</v>
      </c>
      <c r="N8" s="401"/>
      <c r="O8" s="401"/>
      <c r="P8" s="401"/>
      <c r="Q8" s="403"/>
      <c r="R8" s="253">
        <f t="shared" ref="R8:R71" si="1">+C8-SUM(E8:L8)-SUM(N8:Q8)</f>
        <v>0</v>
      </c>
    </row>
    <row r="9" spans="1:18" x14ac:dyDescent="0.3">
      <c r="A9" s="96" t="s">
        <v>38</v>
      </c>
      <c r="B9" s="97" t="s">
        <v>107</v>
      </c>
      <c r="C9" s="405"/>
      <c r="D9" s="98">
        <f>+SUM(E9:L9)</f>
        <v>0</v>
      </c>
      <c r="E9" s="400"/>
      <c r="F9" s="401"/>
      <c r="G9" s="401"/>
      <c r="H9" s="402"/>
      <c r="I9" s="401"/>
      <c r="J9" s="401"/>
      <c r="K9" s="401"/>
      <c r="L9" s="401"/>
      <c r="M9" s="98">
        <f>+SUM(N9:Q9)</f>
        <v>0</v>
      </c>
      <c r="N9" s="401"/>
      <c r="O9" s="401"/>
      <c r="P9" s="401"/>
      <c r="Q9" s="403"/>
      <c r="R9" s="253">
        <f t="shared" si="1"/>
        <v>0</v>
      </c>
    </row>
    <row r="10" spans="1:18" x14ac:dyDescent="0.3">
      <c r="A10" s="96" t="s">
        <v>1</v>
      </c>
      <c r="B10" s="97" t="s">
        <v>2</v>
      </c>
      <c r="C10" s="405"/>
      <c r="D10" s="98">
        <f>+SUM(E10:L10)</f>
        <v>0</v>
      </c>
      <c r="E10" s="400"/>
      <c r="F10" s="401"/>
      <c r="G10" s="401"/>
      <c r="H10" s="402"/>
      <c r="I10" s="401"/>
      <c r="J10" s="401"/>
      <c r="K10" s="401"/>
      <c r="L10" s="401"/>
      <c r="M10" s="98">
        <f>+SUM(N10:Q10)</f>
        <v>0</v>
      </c>
      <c r="N10" s="401"/>
      <c r="O10" s="401"/>
      <c r="P10" s="401"/>
      <c r="Q10" s="403"/>
      <c r="R10" s="253">
        <f t="shared" si="1"/>
        <v>0</v>
      </c>
    </row>
    <row r="11" spans="1:18" x14ac:dyDescent="0.3">
      <c r="A11" s="96" t="s">
        <v>3</v>
      </c>
      <c r="B11" s="97" t="s">
        <v>4</v>
      </c>
      <c r="C11" s="405"/>
      <c r="D11" s="98">
        <f>+SUM(E11:L11)</f>
        <v>0</v>
      </c>
      <c r="E11" s="400"/>
      <c r="F11" s="401"/>
      <c r="G11" s="401"/>
      <c r="H11" s="402"/>
      <c r="I11" s="401"/>
      <c r="J11" s="401"/>
      <c r="K11" s="401"/>
      <c r="L11" s="401"/>
      <c r="M11" s="98">
        <f>+SUM(N11:Q11)</f>
        <v>0</v>
      </c>
      <c r="N11" s="401"/>
      <c r="O11" s="401"/>
      <c r="P11" s="401"/>
      <c r="Q11" s="403"/>
      <c r="R11" s="253">
        <f t="shared" si="1"/>
        <v>0</v>
      </c>
    </row>
    <row r="12" spans="1:18" x14ac:dyDescent="0.3">
      <c r="A12" s="100" t="s">
        <v>5</v>
      </c>
      <c r="B12" s="101" t="s">
        <v>6</v>
      </c>
      <c r="C12" s="419"/>
      <c r="D12" s="102">
        <f>+SUM(E12:L12)</f>
        <v>0</v>
      </c>
      <c r="E12" s="420"/>
      <c r="F12" s="409"/>
      <c r="G12" s="409"/>
      <c r="H12" s="421"/>
      <c r="I12" s="409"/>
      <c r="J12" s="409"/>
      <c r="K12" s="409"/>
      <c r="L12" s="409"/>
      <c r="M12" s="102">
        <f>+SUM(N12:Q12)</f>
        <v>0</v>
      </c>
      <c r="N12" s="409"/>
      <c r="O12" s="409"/>
      <c r="P12" s="409"/>
      <c r="Q12" s="414"/>
      <c r="R12" s="254">
        <f t="shared" si="1"/>
        <v>0</v>
      </c>
    </row>
    <row r="13" spans="1:18" x14ac:dyDescent="0.3">
      <c r="A13" s="92">
        <v>2</v>
      </c>
      <c r="B13" s="93" t="s">
        <v>7</v>
      </c>
      <c r="C13" s="94">
        <f>+SUM(C14:C15)</f>
        <v>0</v>
      </c>
      <c r="D13" s="94">
        <f t="shared" ref="D13:Q13" si="2">+SUM(D14:D15)</f>
        <v>0</v>
      </c>
      <c r="E13" s="114">
        <f t="shared" si="2"/>
        <v>0</v>
      </c>
      <c r="F13" s="95">
        <f t="shared" si="2"/>
        <v>0</v>
      </c>
      <c r="G13" s="95">
        <f>+SUM(G14:G15)</f>
        <v>0</v>
      </c>
      <c r="H13" s="115">
        <f>+SUM(H14:H15)</f>
        <v>0</v>
      </c>
      <c r="I13" s="95">
        <f>+SUM(I14:I15)</f>
        <v>0</v>
      </c>
      <c r="J13" s="95">
        <f>+SUM(J14:J15)</f>
        <v>0</v>
      </c>
      <c r="K13" s="95">
        <f>+SUM(K14:K15)</f>
        <v>0</v>
      </c>
      <c r="L13" s="95">
        <f t="shared" si="2"/>
        <v>0</v>
      </c>
      <c r="M13" s="94">
        <f t="shared" si="2"/>
        <v>0</v>
      </c>
      <c r="N13" s="95">
        <f t="shared" si="2"/>
        <v>0</v>
      </c>
      <c r="O13" s="95">
        <f t="shared" si="2"/>
        <v>0</v>
      </c>
      <c r="P13" s="95">
        <f t="shared" si="2"/>
        <v>0</v>
      </c>
      <c r="Q13" s="123">
        <f t="shared" si="2"/>
        <v>0</v>
      </c>
      <c r="R13" s="252">
        <f t="shared" si="1"/>
        <v>0</v>
      </c>
    </row>
    <row r="14" spans="1:18" x14ac:dyDescent="0.3">
      <c r="A14" s="96" t="s">
        <v>39</v>
      </c>
      <c r="B14" s="97" t="s">
        <v>108</v>
      </c>
      <c r="C14" s="405"/>
      <c r="D14" s="98">
        <f>+SUM(E14:L14)</f>
        <v>0</v>
      </c>
      <c r="E14" s="400"/>
      <c r="F14" s="401"/>
      <c r="G14" s="401"/>
      <c r="H14" s="402"/>
      <c r="I14" s="401"/>
      <c r="J14" s="401"/>
      <c r="K14" s="401"/>
      <c r="L14" s="401"/>
      <c r="M14" s="98">
        <f>+SUM(N14:Q14)</f>
        <v>0</v>
      </c>
      <c r="N14" s="401"/>
      <c r="O14" s="401"/>
      <c r="P14" s="401"/>
      <c r="Q14" s="403"/>
      <c r="R14" s="253">
        <f t="shared" si="1"/>
        <v>0</v>
      </c>
    </row>
    <row r="15" spans="1:18" x14ac:dyDescent="0.3">
      <c r="A15" s="100" t="s">
        <v>40</v>
      </c>
      <c r="B15" s="101" t="s">
        <v>109</v>
      </c>
      <c r="C15" s="419"/>
      <c r="D15" s="102">
        <f>+SUM(E15:L15)</f>
        <v>0</v>
      </c>
      <c r="E15" s="420"/>
      <c r="F15" s="409"/>
      <c r="G15" s="409"/>
      <c r="H15" s="421"/>
      <c r="I15" s="409"/>
      <c r="J15" s="409"/>
      <c r="K15" s="409"/>
      <c r="L15" s="409"/>
      <c r="M15" s="102">
        <f>+SUM(N15:Q15)</f>
        <v>0</v>
      </c>
      <c r="N15" s="409"/>
      <c r="O15" s="409"/>
      <c r="P15" s="409"/>
      <c r="Q15" s="414"/>
      <c r="R15" s="254">
        <f t="shared" si="1"/>
        <v>0</v>
      </c>
    </row>
    <row r="16" spans="1:18" x14ac:dyDescent="0.3">
      <c r="A16" s="104">
        <v>3</v>
      </c>
      <c r="B16" s="93" t="s">
        <v>8</v>
      </c>
      <c r="C16" s="94">
        <f>+SUM(C17:C20)</f>
        <v>0</v>
      </c>
      <c r="D16" s="94">
        <f t="shared" ref="D16:Q16" si="3">+SUM(D17:D20)</f>
        <v>0</v>
      </c>
      <c r="E16" s="114">
        <f t="shared" si="3"/>
        <v>0</v>
      </c>
      <c r="F16" s="95">
        <f t="shared" si="3"/>
        <v>0</v>
      </c>
      <c r="G16" s="95">
        <f>+SUM(G17:G20)</f>
        <v>0</v>
      </c>
      <c r="H16" s="115">
        <f>+SUM(H17:H20)</f>
        <v>0</v>
      </c>
      <c r="I16" s="95">
        <f>+SUM(I17:I20)</f>
        <v>0</v>
      </c>
      <c r="J16" s="95">
        <f>+SUM(J17:J20)</f>
        <v>0</v>
      </c>
      <c r="K16" s="95">
        <f>+SUM(K17:K20)</f>
        <v>0</v>
      </c>
      <c r="L16" s="95">
        <f t="shared" si="3"/>
        <v>0</v>
      </c>
      <c r="M16" s="94">
        <f t="shared" si="3"/>
        <v>0</v>
      </c>
      <c r="N16" s="95">
        <f t="shared" si="3"/>
        <v>0</v>
      </c>
      <c r="O16" s="95">
        <f t="shared" si="3"/>
        <v>0</v>
      </c>
      <c r="P16" s="95">
        <f t="shared" si="3"/>
        <v>0</v>
      </c>
      <c r="Q16" s="123">
        <f t="shared" si="3"/>
        <v>0</v>
      </c>
      <c r="R16" s="252">
        <f t="shared" si="1"/>
        <v>0</v>
      </c>
    </row>
    <row r="17" spans="1:18" x14ac:dyDescent="0.3">
      <c r="A17" s="96" t="s">
        <v>41</v>
      </c>
      <c r="B17" s="97" t="s">
        <v>110</v>
      </c>
      <c r="C17" s="405"/>
      <c r="D17" s="98">
        <f>+SUM(E17:L17)</f>
        <v>0</v>
      </c>
      <c r="E17" s="400"/>
      <c r="F17" s="401"/>
      <c r="G17" s="401"/>
      <c r="H17" s="402"/>
      <c r="I17" s="401"/>
      <c r="J17" s="401"/>
      <c r="K17" s="401"/>
      <c r="L17" s="401"/>
      <c r="M17" s="98">
        <f>+SUM(N17:Q17)</f>
        <v>0</v>
      </c>
      <c r="N17" s="401"/>
      <c r="O17" s="401"/>
      <c r="P17" s="401"/>
      <c r="Q17" s="403"/>
      <c r="R17" s="253">
        <f t="shared" si="1"/>
        <v>0</v>
      </c>
    </row>
    <row r="18" spans="1:18" x14ac:dyDescent="0.3">
      <c r="A18" s="96" t="s">
        <v>42</v>
      </c>
      <c r="B18" s="97" t="s">
        <v>9</v>
      </c>
      <c r="C18" s="405"/>
      <c r="D18" s="98">
        <f>+SUM(E18:L18)</f>
        <v>0</v>
      </c>
      <c r="E18" s="400"/>
      <c r="F18" s="401"/>
      <c r="G18" s="401"/>
      <c r="H18" s="402"/>
      <c r="I18" s="401"/>
      <c r="J18" s="401"/>
      <c r="K18" s="401"/>
      <c r="L18" s="401"/>
      <c r="M18" s="98">
        <f>+SUM(N18:Q18)</f>
        <v>0</v>
      </c>
      <c r="N18" s="401"/>
      <c r="O18" s="401"/>
      <c r="P18" s="401"/>
      <c r="Q18" s="403"/>
      <c r="R18" s="253">
        <f t="shared" si="1"/>
        <v>0</v>
      </c>
    </row>
    <row r="19" spans="1:18" x14ac:dyDescent="0.3">
      <c r="A19" s="96" t="s">
        <v>43</v>
      </c>
      <c r="B19" s="97" t="s">
        <v>10</v>
      </c>
      <c r="C19" s="405"/>
      <c r="D19" s="98">
        <f>+SUM(E19:L19)</f>
        <v>0</v>
      </c>
      <c r="E19" s="400"/>
      <c r="F19" s="401"/>
      <c r="G19" s="401"/>
      <c r="H19" s="402"/>
      <c r="I19" s="401"/>
      <c r="J19" s="401"/>
      <c r="K19" s="401"/>
      <c r="L19" s="401"/>
      <c r="M19" s="98">
        <f>+SUM(N19:Q19)</f>
        <v>0</v>
      </c>
      <c r="N19" s="401"/>
      <c r="O19" s="401"/>
      <c r="P19" s="401"/>
      <c r="Q19" s="403"/>
      <c r="R19" s="253">
        <f t="shared" si="1"/>
        <v>0</v>
      </c>
    </row>
    <row r="20" spans="1:18" x14ac:dyDescent="0.3">
      <c r="A20" s="100" t="s">
        <v>44</v>
      </c>
      <c r="B20" s="101" t="s">
        <v>11</v>
      </c>
      <c r="C20" s="419"/>
      <c r="D20" s="102">
        <f>+SUM(E20:L20)</f>
        <v>0</v>
      </c>
      <c r="E20" s="420"/>
      <c r="F20" s="409"/>
      <c r="G20" s="409"/>
      <c r="H20" s="421"/>
      <c r="I20" s="409"/>
      <c r="J20" s="409"/>
      <c r="K20" s="409"/>
      <c r="L20" s="409"/>
      <c r="M20" s="102">
        <f>+SUM(N20:Q20)</f>
        <v>0</v>
      </c>
      <c r="N20" s="409"/>
      <c r="O20" s="409"/>
      <c r="P20" s="409"/>
      <c r="Q20" s="414"/>
      <c r="R20" s="254">
        <f t="shared" si="1"/>
        <v>0</v>
      </c>
    </row>
    <row r="21" spans="1:18" x14ac:dyDescent="0.3">
      <c r="A21" s="92">
        <v>4</v>
      </c>
      <c r="B21" s="93" t="s">
        <v>12</v>
      </c>
      <c r="C21" s="94">
        <f>+SUM(C22:C36)</f>
        <v>0</v>
      </c>
      <c r="D21" s="94">
        <f t="shared" ref="D21:Q21" si="4">+SUM(D22:D36)</f>
        <v>0</v>
      </c>
      <c r="E21" s="114">
        <f t="shared" si="4"/>
        <v>0</v>
      </c>
      <c r="F21" s="95">
        <f t="shared" si="4"/>
        <v>0</v>
      </c>
      <c r="G21" s="95">
        <f>+SUM(G22:G36)</f>
        <v>0</v>
      </c>
      <c r="H21" s="115">
        <f>+SUM(H22:H36)</f>
        <v>0</v>
      </c>
      <c r="I21" s="95">
        <f>+SUM(I22:I36)</f>
        <v>0</v>
      </c>
      <c r="J21" s="95">
        <f>+SUM(J22:J36)</f>
        <v>0</v>
      </c>
      <c r="K21" s="95">
        <f>+SUM(K22:K36)</f>
        <v>0</v>
      </c>
      <c r="L21" s="95">
        <f t="shared" si="4"/>
        <v>0</v>
      </c>
      <c r="M21" s="94">
        <f t="shared" si="4"/>
        <v>0</v>
      </c>
      <c r="N21" s="95">
        <f t="shared" si="4"/>
        <v>0</v>
      </c>
      <c r="O21" s="95">
        <f t="shared" si="4"/>
        <v>0</v>
      </c>
      <c r="P21" s="95">
        <f t="shared" si="4"/>
        <v>0</v>
      </c>
      <c r="Q21" s="123">
        <f t="shared" si="4"/>
        <v>0</v>
      </c>
      <c r="R21" s="252">
        <f t="shared" si="1"/>
        <v>0</v>
      </c>
    </row>
    <row r="22" spans="1:18" x14ac:dyDescent="0.3">
      <c r="A22" s="96" t="s">
        <v>45</v>
      </c>
      <c r="B22" s="97" t="s">
        <v>13</v>
      </c>
      <c r="C22" s="405"/>
      <c r="D22" s="98">
        <f t="shared" ref="D22:D36" si="5">+SUM(E22:L22)</f>
        <v>0</v>
      </c>
      <c r="E22" s="400"/>
      <c r="F22" s="401"/>
      <c r="G22" s="401"/>
      <c r="H22" s="402"/>
      <c r="I22" s="401"/>
      <c r="J22" s="401"/>
      <c r="K22" s="401"/>
      <c r="L22" s="401"/>
      <c r="M22" s="98">
        <f t="shared" ref="M22:M36" si="6">+SUM(N22:Q22)</f>
        <v>0</v>
      </c>
      <c r="N22" s="401"/>
      <c r="O22" s="401"/>
      <c r="P22" s="401"/>
      <c r="Q22" s="403"/>
      <c r="R22" s="253">
        <f t="shared" si="1"/>
        <v>0</v>
      </c>
    </row>
    <row r="23" spans="1:18" x14ac:dyDescent="0.3">
      <c r="A23" s="96" t="s">
        <v>46</v>
      </c>
      <c r="B23" s="97" t="s">
        <v>14</v>
      </c>
      <c r="C23" s="405"/>
      <c r="D23" s="98">
        <f t="shared" si="5"/>
        <v>0</v>
      </c>
      <c r="E23" s="400"/>
      <c r="F23" s="401"/>
      <c r="G23" s="401"/>
      <c r="H23" s="402"/>
      <c r="I23" s="401"/>
      <c r="J23" s="401"/>
      <c r="K23" s="401"/>
      <c r="L23" s="401"/>
      <c r="M23" s="98">
        <f t="shared" si="6"/>
        <v>0</v>
      </c>
      <c r="N23" s="401"/>
      <c r="O23" s="401"/>
      <c r="P23" s="401"/>
      <c r="Q23" s="403"/>
      <c r="R23" s="253">
        <f t="shared" si="1"/>
        <v>0</v>
      </c>
    </row>
    <row r="24" spans="1:18" x14ac:dyDescent="0.3">
      <c r="A24" s="96" t="s">
        <v>47</v>
      </c>
      <c r="B24" s="97" t="s">
        <v>94</v>
      </c>
      <c r="C24" s="405"/>
      <c r="D24" s="98">
        <f t="shared" si="5"/>
        <v>0</v>
      </c>
      <c r="E24" s="400"/>
      <c r="F24" s="401"/>
      <c r="G24" s="401"/>
      <c r="H24" s="402"/>
      <c r="I24" s="401"/>
      <c r="J24" s="401"/>
      <c r="K24" s="401"/>
      <c r="L24" s="401"/>
      <c r="M24" s="98">
        <f t="shared" si="6"/>
        <v>0</v>
      </c>
      <c r="N24" s="401"/>
      <c r="O24" s="401"/>
      <c r="P24" s="401"/>
      <c r="Q24" s="403"/>
      <c r="R24" s="253">
        <f t="shared" si="1"/>
        <v>0</v>
      </c>
    </row>
    <row r="25" spans="1:18" x14ac:dyDescent="0.3">
      <c r="A25" s="96" t="s">
        <v>48</v>
      </c>
      <c r="B25" s="97" t="s">
        <v>15</v>
      </c>
      <c r="C25" s="405"/>
      <c r="D25" s="98">
        <f t="shared" si="5"/>
        <v>0</v>
      </c>
      <c r="E25" s="400"/>
      <c r="F25" s="401"/>
      <c r="G25" s="401"/>
      <c r="H25" s="402"/>
      <c r="I25" s="401"/>
      <c r="J25" s="401"/>
      <c r="K25" s="401"/>
      <c r="L25" s="401"/>
      <c r="M25" s="98">
        <f t="shared" si="6"/>
        <v>0</v>
      </c>
      <c r="N25" s="401"/>
      <c r="O25" s="401"/>
      <c r="P25" s="401"/>
      <c r="Q25" s="403"/>
      <c r="R25" s="253">
        <f t="shared" si="1"/>
        <v>0</v>
      </c>
    </row>
    <row r="26" spans="1:18" x14ac:dyDescent="0.3">
      <c r="A26" s="96" t="s">
        <v>49</v>
      </c>
      <c r="B26" s="97" t="s">
        <v>16</v>
      </c>
      <c r="C26" s="405"/>
      <c r="D26" s="98">
        <f t="shared" si="5"/>
        <v>0</v>
      </c>
      <c r="E26" s="400"/>
      <c r="F26" s="401"/>
      <c r="G26" s="401"/>
      <c r="H26" s="402"/>
      <c r="I26" s="401"/>
      <c r="J26" s="401"/>
      <c r="K26" s="401"/>
      <c r="L26" s="401"/>
      <c r="M26" s="98">
        <f t="shared" si="6"/>
        <v>0</v>
      </c>
      <c r="N26" s="401"/>
      <c r="O26" s="401"/>
      <c r="P26" s="401"/>
      <c r="Q26" s="403"/>
      <c r="R26" s="253">
        <f t="shared" si="1"/>
        <v>0</v>
      </c>
    </row>
    <row r="27" spans="1:18" x14ac:dyDescent="0.3">
      <c r="A27" s="96" t="s">
        <v>50</v>
      </c>
      <c r="B27" s="97" t="s">
        <v>17</v>
      </c>
      <c r="C27" s="405"/>
      <c r="D27" s="98">
        <f t="shared" si="5"/>
        <v>0</v>
      </c>
      <c r="E27" s="400"/>
      <c r="F27" s="401"/>
      <c r="G27" s="401"/>
      <c r="H27" s="402"/>
      <c r="I27" s="401"/>
      <c r="J27" s="401"/>
      <c r="K27" s="401"/>
      <c r="L27" s="401"/>
      <c r="M27" s="98">
        <f t="shared" si="6"/>
        <v>0</v>
      </c>
      <c r="N27" s="401"/>
      <c r="O27" s="401"/>
      <c r="P27" s="401"/>
      <c r="Q27" s="403"/>
      <c r="R27" s="253">
        <f t="shared" si="1"/>
        <v>0</v>
      </c>
    </row>
    <row r="28" spans="1:18" x14ac:dyDescent="0.3">
      <c r="A28" s="96" t="s">
        <v>51</v>
      </c>
      <c r="B28" s="97" t="s">
        <v>18</v>
      </c>
      <c r="C28" s="405"/>
      <c r="D28" s="98">
        <f t="shared" si="5"/>
        <v>0</v>
      </c>
      <c r="E28" s="400"/>
      <c r="F28" s="401"/>
      <c r="G28" s="401"/>
      <c r="H28" s="402"/>
      <c r="I28" s="401"/>
      <c r="J28" s="401"/>
      <c r="K28" s="401"/>
      <c r="L28" s="401"/>
      <c r="M28" s="98">
        <f t="shared" si="6"/>
        <v>0</v>
      </c>
      <c r="N28" s="401"/>
      <c r="O28" s="401"/>
      <c r="P28" s="401"/>
      <c r="Q28" s="403"/>
      <c r="R28" s="253">
        <f t="shared" si="1"/>
        <v>0</v>
      </c>
    </row>
    <row r="29" spans="1:18" x14ac:dyDescent="0.3">
      <c r="A29" s="96" t="s">
        <v>52</v>
      </c>
      <c r="B29" s="97" t="s">
        <v>95</v>
      </c>
      <c r="C29" s="405"/>
      <c r="D29" s="98">
        <f t="shared" si="5"/>
        <v>0</v>
      </c>
      <c r="E29" s="400"/>
      <c r="F29" s="401"/>
      <c r="G29" s="401"/>
      <c r="H29" s="402"/>
      <c r="I29" s="401"/>
      <c r="J29" s="401"/>
      <c r="K29" s="401"/>
      <c r="L29" s="401"/>
      <c r="M29" s="98">
        <f t="shared" si="6"/>
        <v>0</v>
      </c>
      <c r="N29" s="401"/>
      <c r="O29" s="401"/>
      <c r="P29" s="401"/>
      <c r="Q29" s="403"/>
      <c r="R29" s="253">
        <f t="shared" si="1"/>
        <v>0</v>
      </c>
    </row>
    <row r="30" spans="1:18" x14ac:dyDescent="0.3">
      <c r="A30" s="96" t="s">
        <v>53</v>
      </c>
      <c r="B30" s="97" t="s">
        <v>19</v>
      </c>
      <c r="C30" s="405"/>
      <c r="D30" s="98">
        <f t="shared" si="5"/>
        <v>0</v>
      </c>
      <c r="E30" s="400"/>
      <c r="F30" s="401"/>
      <c r="G30" s="401"/>
      <c r="H30" s="402"/>
      <c r="I30" s="401"/>
      <c r="J30" s="401"/>
      <c r="K30" s="401"/>
      <c r="L30" s="401"/>
      <c r="M30" s="98">
        <f t="shared" si="6"/>
        <v>0</v>
      </c>
      <c r="N30" s="401"/>
      <c r="O30" s="401"/>
      <c r="P30" s="401"/>
      <c r="Q30" s="403"/>
      <c r="R30" s="253">
        <f t="shared" si="1"/>
        <v>0</v>
      </c>
    </row>
    <row r="31" spans="1:18" x14ac:dyDescent="0.3">
      <c r="A31" s="96" t="s">
        <v>54</v>
      </c>
      <c r="B31" s="97" t="s">
        <v>90</v>
      </c>
      <c r="C31" s="405"/>
      <c r="D31" s="98">
        <f t="shared" si="5"/>
        <v>0</v>
      </c>
      <c r="E31" s="400"/>
      <c r="F31" s="401"/>
      <c r="G31" s="401"/>
      <c r="H31" s="402"/>
      <c r="I31" s="401"/>
      <c r="J31" s="401"/>
      <c r="K31" s="401"/>
      <c r="L31" s="401"/>
      <c r="M31" s="98">
        <f t="shared" si="6"/>
        <v>0</v>
      </c>
      <c r="N31" s="401"/>
      <c r="O31" s="401"/>
      <c r="P31" s="401"/>
      <c r="Q31" s="403"/>
      <c r="R31" s="253">
        <f t="shared" si="1"/>
        <v>0</v>
      </c>
    </row>
    <row r="32" spans="1:18" x14ac:dyDescent="0.3">
      <c r="A32" s="96" t="s">
        <v>55</v>
      </c>
      <c r="B32" s="97" t="s">
        <v>20</v>
      </c>
      <c r="C32" s="405"/>
      <c r="D32" s="98">
        <f t="shared" si="5"/>
        <v>0</v>
      </c>
      <c r="E32" s="400"/>
      <c r="F32" s="401"/>
      <c r="G32" s="401"/>
      <c r="H32" s="402"/>
      <c r="I32" s="401"/>
      <c r="J32" s="401"/>
      <c r="K32" s="401"/>
      <c r="L32" s="401"/>
      <c r="M32" s="98">
        <f t="shared" si="6"/>
        <v>0</v>
      </c>
      <c r="N32" s="401"/>
      <c r="O32" s="401"/>
      <c r="P32" s="401"/>
      <c r="Q32" s="403"/>
      <c r="R32" s="253">
        <f t="shared" si="1"/>
        <v>0</v>
      </c>
    </row>
    <row r="33" spans="1:18" x14ac:dyDescent="0.3">
      <c r="A33" s="96" t="s">
        <v>56</v>
      </c>
      <c r="B33" s="97" t="s">
        <v>96</v>
      </c>
      <c r="C33" s="405"/>
      <c r="D33" s="98">
        <f t="shared" si="5"/>
        <v>0</v>
      </c>
      <c r="E33" s="400"/>
      <c r="F33" s="401"/>
      <c r="G33" s="401"/>
      <c r="H33" s="402"/>
      <c r="I33" s="401"/>
      <c r="J33" s="401"/>
      <c r="K33" s="401"/>
      <c r="L33" s="401"/>
      <c r="M33" s="98">
        <f t="shared" si="6"/>
        <v>0</v>
      </c>
      <c r="N33" s="401"/>
      <c r="O33" s="401"/>
      <c r="P33" s="401"/>
      <c r="Q33" s="403"/>
      <c r="R33" s="253">
        <f t="shared" si="1"/>
        <v>0</v>
      </c>
    </row>
    <row r="34" spans="1:18" x14ac:dyDescent="0.3">
      <c r="A34" s="96" t="s">
        <v>57</v>
      </c>
      <c r="B34" s="97" t="s">
        <v>97</v>
      </c>
      <c r="C34" s="405"/>
      <c r="D34" s="98">
        <f t="shared" si="5"/>
        <v>0</v>
      </c>
      <c r="E34" s="400"/>
      <c r="F34" s="401"/>
      <c r="G34" s="401"/>
      <c r="H34" s="402"/>
      <c r="I34" s="401"/>
      <c r="J34" s="401"/>
      <c r="K34" s="401"/>
      <c r="L34" s="401"/>
      <c r="M34" s="98">
        <f t="shared" si="6"/>
        <v>0</v>
      </c>
      <c r="N34" s="401"/>
      <c r="O34" s="401"/>
      <c r="P34" s="401"/>
      <c r="Q34" s="403"/>
      <c r="R34" s="253">
        <f t="shared" si="1"/>
        <v>0</v>
      </c>
    </row>
    <row r="35" spans="1:18" x14ac:dyDescent="0.3">
      <c r="A35" s="96" t="s">
        <v>58</v>
      </c>
      <c r="B35" s="97" t="s">
        <v>21</v>
      </c>
      <c r="C35" s="405"/>
      <c r="D35" s="98">
        <f t="shared" si="5"/>
        <v>0</v>
      </c>
      <c r="E35" s="400"/>
      <c r="F35" s="401"/>
      <c r="G35" s="401"/>
      <c r="H35" s="402"/>
      <c r="I35" s="401"/>
      <c r="J35" s="401"/>
      <c r="K35" s="401"/>
      <c r="L35" s="401"/>
      <c r="M35" s="98">
        <f t="shared" si="6"/>
        <v>0</v>
      </c>
      <c r="N35" s="401"/>
      <c r="O35" s="401"/>
      <c r="P35" s="401"/>
      <c r="Q35" s="403"/>
      <c r="R35" s="253">
        <f t="shared" si="1"/>
        <v>0</v>
      </c>
    </row>
    <row r="36" spans="1:18" x14ac:dyDescent="0.3">
      <c r="A36" s="100" t="s">
        <v>59</v>
      </c>
      <c r="B36" s="101" t="s">
        <v>98</v>
      </c>
      <c r="C36" s="419"/>
      <c r="D36" s="102">
        <f t="shared" si="5"/>
        <v>0</v>
      </c>
      <c r="E36" s="420"/>
      <c r="F36" s="409"/>
      <c r="G36" s="409"/>
      <c r="H36" s="421"/>
      <c r="I36" s="409"/>
      <c r="J36" s="409"/>
      <c r="K36" s="409"/>
      <c r="L36" s="409"/>
      <c r="M36" s="102">
        <f t="shared" si="6"/>
        <v>0</v>
      </c>
      <c r="N36" s="409"/>
      <c r="O36" s="409"/>
      <c r="P36" s="409"/>
      <c r="Q36" s="414"/>
      <c r="R36" s="254">
        <f t="shared" si="1"/>
        <v>0</v>
      </c>
    </row>
    <row r="37" spans="1:18" x14ac:dyDescent="0.3">
      <c r="A37" s="92">
        <v>5</v>
      </c>
      <c r="B37" s="93" t="s">
        <v>22</v>
      </c>
      <c r="C37" s="94">
        <f>+SUM(C38:C45)</f>
        <v>0</v>
      </c>
      <c r="D37" s="94">
        <f t="shared" ref="D37:Q37" si="7">+SUM(D38:D45)</f>
        <v>0</v>
      </c>
      <c r="E37" s="114">
        <f t="shared" si="7"/>
        <v>0</v>
      </c>
      <c r="F37" s="95">
        <f t="shared" si="7"/>
        <v>0</v>
      </c>
      <c r="G37" s="95">
        <f>+SUM(G38:G45)</f>
        <v>0</v>
      </c>
      <c r="H37" s="115">
        <f>+SUM(H38:H45)</f>
        <v>0</v>
      </c>
      <c r="I37" s="95">
        <f>+SUM(I38:I45)</f>
        <v>0</v>
      </c>
      <c r="J37" s="95">
        <f>+SUM(J38:J45)</f>
        <v>0</v>
      </c>
      <c r="K37" s="95">
        <f>+SUM(K38:K45)</f>
        <v>0</v>
      </c>
      <c r="L37" s="95">
        <f t="shared" si="7"/>
        <v>0</v>
      </c>
      <c r="M37" s="94">
        <f t="shared" si="7"/>
        <v>0</v>
      </c>
      <c r="N37" s="95">
        <f t="shared" si="7"/>
        <v>0</v>
      </c>
      <c r="O37" s="95">
        <f t="shared" si="7"/>
        <v>0</v>
      </c>
      <c r="P37" s="95">
        <f t="shared" si="7"/>
        <v>0</v>
      </c>
      <c r="Q37" s="123">
        <f t="shared" si="7"/>
        <v>0</v>
      </c>
      <c r="R37" s="252">
        <f t="shared" si="1"/>
        <v>0</v>
      </c>
    </row>
    <row r="38" spans="1:18" x14ac:dyDescent="0.3">
      <c r="A38" s="96" t="s">
        <v>60</v>
      </c>
      <c r="B38" s="97" t="s">
        <v>23</v>
      </c>
      <c r="C38" s="405"/>
      <c r="D38" s="98">
        <f t="shared" ref="D38:D45" si="8">+SUM(E38:L38)</f>
        <v>0</v>
      </c>
      <c r="E38" s="400"/>
      <c r="F38" s="401"/>
      <c r="G38" s="401"/>
      <c r="H38" s="402"/>
      <c r="I38" s="401"/>
      <c r="J38" s="401"/>
      <c r="K38" s="401"/>
      <c r="L38" s="401"/>
      <c r="M38" s="98">
        <f t="shared" ref="M38:M45" si="9">+SUM(N38:Q38)</f>
        <v>0</v>
      </c>
      <c r="N38" s="401"/>
      <c r="O38" s="401"/>
      <c r="P38" s="401"/>
      <c r="Q38" s="403"/>
      <c r="R38" s="253">
        <f t="shared" si="1"/>
        <v>0</v>
      </c>
    </row>
    <row r="39" spans="1:18" x14ac:dyDescent="0.3">
      <c r="A39" s="96" t="s">
        <v>61</v>
      </c>
      <c r="B39" s="97" t="s">
        <v>24</v>
      </c>
      <c r="C39" s="405"/>
      <c r="D39" s="98">
        <f t="shared" si="8"/>
        <v>0</v>
      </c>
      <c r="E39" s="400"/>
      <c r="F39" s="401"/>
      <c r="G39" s="401"/>
      <c r="H39" s="402"/>
      <c r="I39" s="401"/>
      <c r="J39" s="401"/>
      <c r="K39" s="401"/>
      <c r="L39" s="401"/>
      <c r="M39" s="98">
        <f t="shared" si="9"/>
        <v>0</v>
      </c>
      <c r="N39" s="401"/>
      <c r="O39" s="401"/>
      <c r="P39" s="401"/>
      <c r="Q39" s="403"/>
      <c r="R39" s="253">
        <f t="shared" si="1"/>
        <v>0</v>
      </c>
    </row>
    <row r="40" spans="1:18" x14ac:dyDescent="0.3">
      <c r="A40" s="96" t="s">
        <v>62</v>
      </c>
      <c r="B40" s="97" t="s">
        <v>25</v>
      </c>
      <c r="C40" s="405"/>
      <c r="D40" s="98">
        <f t="shared" si="8"/>
        <v>0</v>
      </c>
      <c r="E40" s="400"/>
      <c r="F40" s="401"/>
      <c r="G40" s="401"/>
      <c r="H40" s="402"/>
      <c r="I40" s="401"/>
      <c r="J40" s="401"/>
      <c r="K40" s="401"/>
      <c r="L40" s="401"/>
      <c r="M40" s="98">
        <f t="shared" si="9"/>
        <v>0</v>
      </c>
      <c r="N40" s="401"/>
      <c r="O40" s="401"/>
      <c r="P40" s="401"/>
      <c r="Q40" s="403"/>
      <c r="R40" s="253">
        <f t="shared" si="1"/>
        <v>0</v>
      </c>
    </row>
    <row r="41" spans="1:18" x14ac:dyDescent="0.3">
      <c r="A41" s="96" t="s">
        <v>63</v>
      </c>
      <c r="B41" s="97" t="s">
        <v>26</v>
      </c>
      <c r="C41" s="405"/>
      <c r="D41" s="98">
        <f t="shared" si="8"/>
        <v>0</v>
      </c>
      <c r="E41" s="400"/>
      <c r="F41" s="401"/>
      <c r="G41" s="401"/>
      <c r="H41" s="402"/>
      <c r="I41" s="401"/>
      <c r="J41" s="401"/>
      <c r="K41" s="401"/>
      <c r="L41" s="401"/>
      <c r="M41" s="98">
        <f t="shared" si="9"/>
        <v>0</v>
      </c>
      <c r="N41" s="401"/>
      <c r="O41" s="401"/>
      <c r="P41" s="401"/>
      <c r="Q41" s="403"/>
      <c r="R41" s="253">
        <f t="shared" si="1"/>
        <v>0</v>
      </c>
    </row>
    <row r="42" spans="1:18" x14ac:dyDescent="0.3">
      <c r="A42" s="96" t="s">
        <v>64</v>
      </c>
      <c r="B42" s="97" t="s">
        <v>27</v>
      </c>
      <c r="C42" s="405"/>
      <c r="D42" s="98">
        <f t="shared" si="8"/>
        <v>0</v>
      </c>
      <c r="E42" s="400"/>
      <c r="F42" s="401"/>
      <c r="G42" s="401"/>
      <c r="H42" s="402"/>
      <c r="I42" s="401"/>
      <c r="J42" s="401"/>
      <c r="K42" s="401"/>
      <c r="L42" s="401"/>
      <c r="M42" s="98">
        <f t="shared" si="9"/>
        <v>0</v>
      </c>
      <c r="N42" s="401"/>
      <c r="O42" s="401"/>
      <c r="P42" s="401"/>
      <c r="Q42" s="403"/>
      <c r="R42" s="253">
        <f t="shared" si="1"/>
        <v>0</v>
      </c>
    </row>
    <row r="43" spans="1:18" x14ac:dyDescent="0.3">
      <c r="A43" s="96" t="s">
        <v>65</v>
      </c>
      <c r="B43" s="97" t="s">
        <v>28</v>
      </c>
      <c r="C43" s="405"/>
      <c r="D43" s="98">
        <f t="shared" si="8"/>
        <v>0</v>
      </c>
      <c r="E43" s="400"/>
      <c r="F43" s="401"/>
      <c r="G43" s="401"/>
      <c r="H43" s="402"/>
      <c r="I43" s="401"/>
      <c r="J43" s="401"/>
      <c r="K43" s="401"/>
      <c r="L43" s="401"/>
      <c r="M43" s="98">
        <f t="shared" si="9"/>
        <v>0</v>
      </c>
      <c r="N43" s="401"/>
      <c r="O43" s="401"/>
      <c r="P43" s="401"/>
      <c r="Q43" s="403"/>
      <c r="R43" s="253">
        <f t="shared" si="1"/>
        <v>0</v>
      </c>
    </row>
    <row r="44" spans="1:18" x14ac:dyDescent="0.3">
      <c r="A44" s="96" t="s">
        <v>66</v>
      </c>
      <c r="B44" s="97" t="s">
        <v>29</v>
      </c>
      <c r="C44" s="405"/>
      <c r="D44" s="98">
        <f t="shared" si="8"/>
        <v>0</v>
      </c>
      <c r="E44" s="400"/>
      <c r="F44" s="401"/>
      <c r="G44" s="401"/>
      <c r="H44" s="402"/>
      <c r="I44" s="401"/>
      <c r="J44" s="401"/>
      <c r="K44" s="401"/>
      <c r="L44" s="401"/>
      <c r="M44" s="98">
        <f t="shared" si="9"/>
        <v>0</v>
      </c>
      <c r="N44" s="401"/>
      <c r="O44" s="401"/>
      <c r="P44" s="401"/>
      <c r="Q44" s="403"/>
      <c r="R44" s="253">
        <f t="shared" si="1"/>
        <v>0</v>
      </c>
    </row>
    <row r="45" spans="1:18" ht="15" customHeight="1" x14ac:dyDescent="0.3">
      <c r="A45" s="100" t="s">
        <v>67</v>
      </c>
      <c r="B45" s="101" t="s">
        <v>30</v>
      </c>
      <c r="C45" s="419"/>
      <c r="D45" s="102">
        <f t="shared" si="8"/>
        <v>0</v>
      </c>
      <c r="E45" s="420"/>
      <c r="F45" s="409"/>
      <c r="G45" s="409"/>
      <c r="H45" s="421"/>
      <c r="I45" s="409"/>
      <c r="J45" s="409"/>
      <c r="K45" s="409"/>
      <c r="L45" s="409"/>
      <c r="M45" s="102">
        <f t="shared" si="9"/>
        <v>0</v>
      </c>
      <c r="N45" s="409"/>
      <c r="O45" s="409"/>
      <c r="P45" s="409"/>
      <c r="Q45" s="414"/>
      <c r="R45" s="254">
        <f t="shared" si="1"/>
        <v>0</v>
      </c>
    </row>
    <row r="46" spans="1:18" ht="15" customHeight="1" x14ac:dyDescent="0.3">
      <c r="A46" s="104">
        <v>6</v>
      </c>
      <c r="B46" s="93" t="s">
        <v>89</v>
      </c>
      <c r="C46" s="94">
        <f>+SUM(C47:C55)</f>
        <v>0</v>
      </c>
      <c r="D46" s="94">
        <f t="shared" ref="D46:Q46" si="10">+SUM(D47:D55)</f>
        <v>0</v>
      </c>
      <c r="E46" s="114">
        <f t="shared" si="10"/>
        <v>0</v>
      </c>
      <c r="F46" s="95">
        <f t="shared" si="10"/>
        <v>0</v>
      </c>
      <c r="G46" s="95">
        <f>+SUM(G47:G55)</f>
        <v>0</v>
      </c>
      <c r="H46" s="115">
        <f>+SUM(H47:H55)</f>
        <v>0</v>
      </c>
      <c r="I46" s="95">
        <f>+SUM(I47:I55)</f>
        <v>0</v>
      </c>
      <c r="J46" s="95">
        <f>+SUM(J47:J55)</f>
        <v>0</v>
      </c>
      <c r="K46" s="95">
        <f>+SUM(K47:K55)</f>
        <v>0</v>
      </c>
      <c r="L46" s="95">
        <f t="shared" si="10"/>
        <v>0</v>
      </c>
      <c r="M46" s="94">
        <f t="shared" si="10"/>
        <v>0</v>
      </c>
      <c r="N46" s="95">
        <f t="shared" si="10"/>
        <v>0</v>
      </c>
      <c r="O46" s="95">
        <f t="shared" si="10"/>
        <v>0</v>
      </c>
      <c r="P46" s="95">
        <f t="shared" si="10"/>
        <v>0</v>
      </c>
      <c r="Q46" s="123">
        <f t="shared" si="10"/>
        <v>0</v>
      </c>
      <c r="R46" s="252">
        <f t="shared" si="1"/>
        <v>0</v>
      </c>
    </row>
    <row r="47" spans="1:18" x14ac:dyDescent="0.3">
      <c r="A47" s="96" t="s">
        <v>68</v>
      </c>
      <c r="B47" s="97" t="s">
        <v>31</v>
      </c>
      <c r="C47" s="405"/>
      <c r="D47" s="98">
        <f t="shared" ref="D47:D55" si="11">+SUM(E47:L47)</f>
        <v>0</v>
      </c>
      <c r="E47" s="400"/>
      <c r="F47" s="401"/>
      <c r="G47" s="401"/>
      <c r="H47" s="402"/>
      <c r="I47" s="401"/>
      <c r="J47" s="401"/>
      <c r="K47" s="401"/>
      <c r="L47" s="401"/>
      <c r="M47" s="98">
        <f t="shared" ref="M47:M55" si="12">+SUM(N47:Q47)</f>
        <v>0</v>
      </c>
      <c r="N47" s="401"/>
      <c r="O47" s="401"/>
      <c r="P47" s="401"/>
      <c r="Q47" s="403"/>
      <c r="R47" s="253">
        <f t="shared" si="1"/>
        <v>0</v>
      </c>
    </row>
    <row r="48" spans="1:18" x14ac:dyDescent="0.3">
      <c r="A48" s="96" t="s">
        <v>69</v>
      </c>
      <c r="B48" s="97" t="s">
        <v>32</v>
      </c>
      <c r="C48" s="405"/>
      <c r="D48" s="98">
        <f t="shared" si="11"/>
        <v>0</v>
      </c>
      <c r="E48" s="400"/>
      <c r="F48" s="401"/>
      <c r="G48" s="401"/>
      <c r="H48" s="402"/>
      <c r="I48" s="401"/>
      <c r="J48" s="401"/>
      <c r="K48" s="401"/>
      <c r="L48" s="401"/>
      <c r="M48" s="98">
        <f t="shared" si="12"/>
        <v>0</v>
      </c>
      <c r="N48" s="401"/>
      <c r="O48" s="401"/>
      <c r="P48" s="401"/>
      <c r="Q48" s="403"/>
      <c r="R48" s="253">
        <f t="shared" si="1"/>
        <v>0</v>
      </c>
    </row>
    <row r="49" spans="1:18" x14ac:dyDescent="0.3">
      <c r="A49" s="96" t="s">
        <v>70</v>
      </c>
      <c r="B49" s="97" t="s">
        <v>33</v>
      </c>
      <c r="C49" s="405"/>
      <c r="D49" s="98">
        <f t="shared" si="11"/>
        <v>0</v>
      </c>
      <c r="E49" s="400"/>
      <c r="F49" s="401"/>
      <c r="G49" s="401"/>
      <c r="H49" s="402"/>
      <c r="I49" s="401"/>
      <c r="J49" s="401"/>
      <c r="K49" s="401"/>
      <c r="L49" s="401"/>
      <c r="M49" s="98">
        <f t="shared" si="12"/>
        <v>0</v>
      </c>
      <c r="N49" s="401"/>
      <c r="O49" s="401"/>
      <c r="P49" s="401"/>
      <c r="Q49" s="403"/>
      <c r="R49" s="253">
        <f t="shared" si="1"/>
        <v>0</v>
      </c>
    </row>
    <row r="50" spans="1:18" x14ac:dyDescent="0.3">
      <c r="A50" s="96" t="s">
        <v>71</v>
      </c>
      <c r="B50" s="97" t="s">
        <v>99</v>
      </c>
      <c r="C50" s="405"/>
      <c r="D50" s="98">
        <f t="shared" si="11"/>
        <v>0</v>
      </c>
      <c r="E50" s="400"/>
      <c r="F50" s="401"/>
      <c r="G50" s="401"/>
      <c r="H50" s="402"/>
      <c r="I50" s="401"/>
      <c r="J50" s="401"/>
      <c r="K50" s="401"/>
      <c r="L50" s="401"/>
      <c r="M50" s="98">
        <f t="shared" si="12"/>
        <v>0</v>
      </c>
      <c r="N50" s="401"/>
      <c r="O50" s="401"/>
      <c r="P50" s="401"/>
      <c r="Q50" s="403"/>
      <c r="R50" s="253">
        <f t="shared" si="1"/>
        <v>0</v>
      </c>
    </row>
    <row r="51" spans="1:18" x14ac:dyDescent="0.3">
      <c r="A51" s="96" t="s">
        <v>72</v>
      </c>
      <c r="B51" s="97" t="s">
        <v>34</v>
      </c>
      <c r="C51" s="405"/>
      <c r="D51" s="98">
        <f t="shared" si="11"/>
        <v>0</v>
      </c>
      <c r="E51" s="400"/>
      <c r="F51" s="401"/>
      <c r="G51" s="401"/>
      <c r="H51" s="402"/>
      <c r="I51" s="401"/>
      <c r="J51" s="401"/>
      <c r="K51" s="401"/>
      <c r="L51" s="401"/>
      <c r="M51" s="98">
        <f t="shared" si="12"/>
        <v>0</v>
      </c>
      <c r="N51" s="401"/>
      <c r="O51" s="401"/>
      <c r="P51" s="401"/>
      <c r="Q51" s="403"/>
      <c r="R51" s="253">
        <f t="shared" si="1"/>
        <v>0</v>
      </c>
    </row>
    <row r="52" spans="1:18" x14ac:dyDescent="0.3">
      <c r="A52" s="96" t="s">
        <v>73</v>
      </c>
      <c r="B52" s="97" t="s">
        <v>100</v>
      </c>
      <c r="C52" s="405"/>
      <c r="D52" s="98">
        <f>+SUM(E52:L52)</f>
        <v>0</v>
      </c>
      <c r="E52" s="400"/>
      <c r="F52" s="401"/>
      <c r="G52" s="401"/>
      <c r="H52" s="402"/>
      <c r="I52" s="401"/>
      <c r="J52" s="401"/>
      <c r="K52" s="401"/>
      <c r="L52" s="401"/>
      <c r="M52" s="98">
        <f t="shared" si="12"/>
        <v>0</v>
      </c>
      <c r="N52" s="401"/>
      <c r="O52" s="401"/>
      <c r="P52" s="401"/>
      <c r="Q52" s="403"/>
      <c r="R52" s="253">
        <f t="shared" si="1"/>
        <v>0</v>
      </c>
    </row>
    <row r="53" spans="1:18" x14ac:dyDescent="0.3">
      <c r="A53" s="96" t="s">
        <v>74</v>
      </c>
      <c r="B53" s="97" t="s">
        <v>35</v>
      </c>
      <c r="C53" s="405"/>
      <c r="D53" s="98">
        <f t="shared" si="11"/>
        <v>0</v>
      </c>
      <c r="E53" s="400"/>
      <c r="F53" s="401"/>
      <c r="G53" s="401"/>
      <c r="H53" s="402"/>
      <c r="I53" s="401"/>
      <c r="J53" s="401"/>
      <c r="K53" s="401"/>
      <c r="L53" s="401"/>
      <c r="M53" s="98">
        <f t="shared" si="12"/>
        <v>0</v>
      </c>
      <c r="N53" s="401"/>
      <c r="O53" s="401"/>
      <c r="P53" s="401"/>
      <c r="Q53" s="403"/>
      <c r="R53" s="253">
        <f t="shared" si="1"/>
        <v>0</v>
      </c>
    </row>
    <row r="54" spans="1:18" x14ac:dyDescent="0.3">
      <c r="A54" s="96" t="s">
        <v>75</v>
      </c>
      <c r="B54" s="97" t="s">
        <v>36</v>
      </c>
      <c r="C54" s="405"/>
      <c r="D54" s="98">
        <f t="shared" si="11"/>
        <v>0</v>
      </c>
      <c r="E54" s="400"/>
      <c r="F54" s="401"/>
      <c r="G54" s="401"/>
      <c r="H54" s="402"/>
      <c r="I54" s="401"/>
      <c r="J54" s="401"/>
      <c r="K54" s="401"/>
      <c r="L54" s="401"/>
      <c r="M54" s="98">
        <f t="shared" si="12"/>
        <v>0</v>
      </c>
      <c r="N54" s="401"/>
      <c r="O54" s="401"/>
      <c r="P54" s="401"/>
      <c r="Q54" s="403"/>
      <c r="R54" s="253">
        <f t="shared" si="1"/>
        <v>0</v>
      </c>
    </row>
    <row r="55" spans="1:18" x14ac:dyDescent="0.3">
      <c r="A55" s="96" t="s">
        <v>76</v>
      </c>
      <c r="B55" s="97" t="s">
        <v>101</v>
      </c>
      <c r="C55" s="405"/>
      <c r="D55" s="98">
        <f t="shared" si="11"/>
        <v>0</v>
      </c>
      <c r="E55" s="400"/>
      <c r="F55" s="401"/>
      <c r="G55" s="401"/>
      <c r="H55" s="402"/>
      <c r="I55" s="401"/>
      <c r="J55" s="401"/>
      <c r="K55" s="401"/>
      <c r="L55" s="401"/>
      <c r="M55" s="98">
        <f t="shared" si="12"/>
        <v>0</v>
      </c>
      <c r="N55" s="401"/>
      <c r="O55" s="401"/>
      <c r="P55" s="401"/>
      <c r="Q55" s="403"/>
      <c r="R55" s="254">
        <f t="shared" si="1"/>
        <v>0</v>
      </c>
    </row>
    <row r="56" spans="1:18" x14ac:dyDescent="0.3">
      <c r="A56" s="104">
        <v>7</v>
      </c>
      <c r="B56" s="93" t="s">
        <v>77</v>
      </c>
      <c r="C56" s="94">
        <f t="shared" ref="C56:Q56" si="13">+SUM(C57:C64)</f>
        <v>0</v>
      </c>
      <c r="D56" s="94">
        <f t="shared" si="13"/>
        <v>0</v>
      </c>
      <c r="E56" s="114">
        <f t="shared" si="13"/>
        <v>0</v>
      </c>
      <c r="F56" s="95">
        <f t="shared" si="13"/>
        <v>0</v>
      </c>
      <c r="G56" s="95">
        <f t="shared" si="13"/>
        <v>0</v>
      </c>
      <c r="H56" s="115">
        <f t="shared" si="13"/>
        <v>0</v>
      </c>
      <c r="I56" s="95">
        <f t="shared" si="13"/>
        <v>0</v>
      </c>
      <c r="J56" s="95">
        <f t="shared" si="13"/>
        <v>0</v>
      </c>
      <c r="K56" s="95">
        <f t="shared" si="13"/>
        <v>0</v>
      </c>
      <c r="L56" s="95">
        <f t="shared" si="13"/>
        <v>0</v>
      </c>
      <c r="M56" s="94">
        <f t="shared" si="13"/>
        <v>0</v>
      </c>
      <c r="N56" s="95">
        <f t="shared" si="13"/>
        <v>0</v>
      </c>
      <c r="O56" s="95">
        <f t="shared" si="13"/>
        <v>0</v>
      </c>
      <c r="P56" s="95">
        <f t="shared" si="13"/>
        <v>0</v>
      </c>
      <c r="Q56" s="123">
        <f t="shared" si="13"/>
        <v>0</v>
      </c>
      <c r="R56" s="253">
        <f t="shared" si="1"/>
        <v>0</v>
      </c>
    </row>
    <row r="57" spans="1:18" x14ac:dyDescent="0.3">
      <c r="A57" s="96" t="s">
        <v>78</v>
      </c>
      <c r="B57" s="97" t="s">
        <v>104</v>
      </c>
      <c r="C57" s="405"/>
      <c r="D57" s="98">
        <f t="shared" ref="D57:D64" si="14">+SUM(E57:L57)</f>
        <v>0</v>
      </c>
      <c r="E57" s="400"/>
      <c r="F57" s="401"/>
      <c r="G57" s="401"/>
      <c r="H57" s="402"/>
      <c r="I57" s="401"/>
      <c r="J57" s="401"/>
      <c r="K57" s="401"/>
      <c r="L57" s="401"/>
      <c r="M57" s="98">
        <f t="shared" ref="M57:M64" si="15">+SUM(N57:Q57)</f>
        <v>0</v>
      </c>
      <c r="N57" s="401"/>
      <c r="O57" s="401"/>
      <c r="P57" s="401"/>
      <c r="Q57" s="403"/>
      <c r="R57" s="253">
        <f t="shared" si="1"/>
        <v>0</v>
      </c>
    </row>
    <row r="58" spans="1:18" x14ac:dyDescent="0.3">
      <c r="A58" s="96" t="s">
        <v>79</v>
      </c>
      <c r="B58" s="97" t="s">
        <v>105</v>
      </c>
      <c r="C58" s="405"/>
      <c r="D58" s="98">
        <f t="shared" si="14"/>
        <v>0</v>
      </c>
      <c r="E58" s="400"/>
      <c r="F58" s="401"/>
      <c r="G58" s="401"/>
      <c r="H58" s="402"/>
      <c r="I58" s="401"/>
      <c r="J58" s="401"/>
      <c r="K58" s="401"/>
      <c r="L58" s="401"/>
      <c r="M58" s="98">
        <f t="shared" si="15"/>
        <v>0</v>
      </c>
      <c r="N58" s="401"/>
      <c r="O58" s="401"/>
      <c r="P58" s="401"/>
      <c r="Q58" s="403"/>
      <c r="R58" s="253">
        <f t="shared" si="1"/>
        <v>0</v>
      </c>
    </row>
    <row r="59" spans="1:18" x14ac:dyDescent="0.3">
      <c r="A59" s="96" t="s">
        <v>80</v>
      </c>
      <c r="B59" s="97" t="s">
        <v>243</v>
      </c>
      <c r="C59" s="405"/>
      <c r="D59" s="98">
        <f t="shared" si="14"/>
        <v>0</v>
      </c>
      <c r="E59" s="400"/>
      <c r="F59" s="401"/>
      <c r="G59" s="401"/>
      <c r="H59" s="402"/>
      <c r="I59" s="401"/>
      <c r="J59" s="401"/>
      <c r="K59" s="401"/>
      <c r="L59" s="401"/>
      <c r="M59" s="98">
        <f t="shared" si="15"/>
        <v>0</v>
      </c>
      <c r="N59" s="401"/>
      <c r="O59" s="401"/>
      <c r="P59" s="401"/>
      <c r="Q59" s="403"/>
      <c r="R59" s="253">
        <f t="shared" si="1"/>
        <v>0</v>
      </c>
    </row>
    <row r="60" spans="1:18" x14ac:dyDescent="0.3">
      <c r="A60" s="96" t="s">
        <v>81</v>
      </c>
      <c r="B60" s="97" t="s">
        <v>111</v>
      </c>
      <c r="C60" s="405"/>
      <c r="D60" s="98">
        <f t="shared" si="14"/>
        <v>0</v>
      </c>
      <c r="E60" s="400"/>
      <c r="F60" s="401"/>
      <c r="G60" s="401"/>
      <c r="H60" s="402"/>
      <c r="I60" s="401"/>
      <c r="J60" s="401"/>
      <c r="K60" s="401"/>
      <c r="L60" s="401"/>
      <c r="M60" s="98">
        <f t="shared" si="15"/>
        <v>0</v>
      </c>
      <c r="N60" s="401"/>
      <c r="O60" s="401"/>
      <c r="P60" s="401"/>
      <c r="Q60" s="403"/>
      <c r="R60" s="253">
        <f t="shared" si="1"/>
        <v>0</v>
      </c>
    </row>
    <row r="61" spans="1:18" x14ac:dyDescent="0.3">
      <c r="A61" s="96" t="s">
        <v>82</v>
      </c>
      <c r="B61" s="97" t="s">
        <v>112</v>
      </c>
      <c r="C61" s="405"/>
      <c r="D61" s="98">
        <f t="shared" si="14"/>
        <v>0</v>
      </c>
      <c r="E61" s="400"/>
      <c r="F61" s="401"/>
      <c r="G61" s="401"/>
      <c r="H61" s="402"/>
      <c r="I61" s="401"/>
      <c r="J61" s="401"/>
      <c r="K61" s="401"/>
      <c r="L61" s="401"/>
      <c r="M61" s="98">
        <f t="shared" si="15"/>
        <v>0</v>
      </c>
      <c r="N61" s="401"/>
      <c r="O61" s="401"/>
      <c r="P61" s="401"/>
      <c r="Q61" s="403"/>
      <c r="R61" s="253">
        <f t="shared" si="1"/>
        <v>0</v>
      </c>
    </row>
    <row r="62" spans="1:18" ht="15" customHeight="1" x14ac:dyDescent="0.3">
      <c r="A62" s="96" t="s">
        <v>83</v>
      </c>
      <c r="B62" s="97" t="s">
        <v>244</v>
      </c>
      <c r="C62" s="405"/>
      <c r="D62" s="98">
        <f t="shared" si="14"/>
        <v>0</v>
      </c>
      <c r="E62" s="400"/>
      <c r="F62" s="401"/>
      <c r="G62" s="401"/>
      <c r="H62" s="402"/>
      <c r="I62" s="401"/>
      <c r="J62" s="401"/>
      <c r="K62" s="401"/>
      <c r="L62" s="401"/>
      <c r="M62" s="98">
        <f t="shared" si="15"/>
        <v>0</v>
      </c>
      <c r="N62" s="401"/>
      <c r="O62" s="401"/>
      <c r="P62" s="401"/>
      <c r="Q62" s="403"/>
      <c r="R62" s="253">
        <f t="shared" si="1"/>
        <v>0</v>
      </c>
    </row>
    <row r="63" spans="1:18" ht="15" customHeight="1" x14ac:dyDescent="0.3">
      <c r="A63" s="96" t="s">
        <v>84</v>
      </c>
      <c r="B63" s="97" t="s">
        <v>232</v>
      </c>
      <c r="C63" s="405"/>
      <c r="D63" s="98">
        <f t="shared" si="14"/>
        <v>0</v>
      </c>
      <c r="E63" s="400"/>
      <c r="F63" s="401"/>
      <c r="G63" s="401"/>
      <c r="H63" s="402"/>
      <c r="I63" s="401"/>
      <c r="J63" s="401"/>
      <c r="K63" s="401"/>
      <c r="L63" s="401"/>
      <c r="M63" s="98">
        <f>+SUM(N63:Q63)</f>
        <v>0</v>
      </c>
      <c r="N63" s="401"/>
      <c r="O63" s="401"/>
      <c r="P63" s="401"/>
      <c r="Q63" s="403"/>
      <c r="R63" s="253">
        <f t="shared" si="1"/>
        <v>0</v>
      </c>
    </row>
    <row r="64" spans="1:18" x14ac:dyDescent="0.3">
      <c r="A64" s="100" t="s">
        <v>230</v>
      </c>
      <c r="B64" s="101" t="s">
        <v>85</v>
      </c>
      <c r="C64" s="419"/>
      <c r="D64" s="102">
        <f t="shared" si="14"/>
        <v>0</v>
      </c>
      <c r="E64" s="420"/>
      <c r="F64" s="409"/>
      <c r="G64" s="409"/>
      <c r="H64" s="421"/>
      <c r="I64" s="409"/>
      <c r="J64" s="409"/>
      <c r="K64" s="409"/>
      <c r="L64" s="409"/>
      <c r="M64" s="102">
        <f t="shared" si="15"/>
        <v>0</v>
      </c>
      <c r="N64" s="409"/>
      <c r="O64" s="409"/>
      <c r="P64" s="409"/>
      <c r="Q64" s="414"/>
      <c r="R64" s="253">
        <f t="shared" si="1"/>
        <v>0</v>
      </c>
    </row>
    <row r="65" spans="1:18" x14ac:dyDescent="0.3">
      <c r="A65" s="104">
        <v>8</v>
      </c>
      <c r="B65" s="93" t="s">
        <v>250</v>
      </c>
      <c r="C65" s="94">
        <f>+SUM(C66:C70)</f>
        <v>0</v>
      </c>
      <c r="D65" s="94">
        <f t="shared" ref="D65:Q65" si="16">+SUM(D66:D70)</f>
        <v>0</v>
      </c>
      <c r="E65" s="114">
        <f t="shared" si="16"/>
        <v>0</v>
      </c>
      <c r="F65" s="95">
        <f t="shared" si="16"/>
        <v>0</v>
      </c>
      <c r="G65" s="95">
        <f>+SUM(G66:G70)</f>
        <v>0</v>
      </c>
      <c r="H65" s="115">
        <f>+SUM(H66:H70)</f>
        <v>0</v>
      </c>
      <c r="I65" s="95">
        <f>+SUM(I66:I70)</f>
        <v>0</v>
      </c>
      <c r="J65" s="95">
        <f>+SUM(J66:J70)</f>
        <v>0</v>
      </c>
      <c r="K65" s="95">
        <f>+SUM(K66:K70)</f>
        <v>0</v>
      </c>
      <c r="L65" s="95">
        <f t="shared" si="16"/>
        <v>0</v>
      </c>
      <c r="M65" s="94">
        <f t="shared" si="16"/>
        <v>0</v>
      </c>
      <c r="N65" s="95">
        <f t="shared" si="16"/>
        <v>0</v>
      </c>
      <c r="O65" s="95">
        <f t="shared" si="16"/>
        <v>0</v>
      </c>
      <c r="P65" s="95">
        <f t="shared" si="16"/>
        <v>0</v>
      </c>
      <c r="Q65" s="123">
        <f t="shared" si="16"/>
        <v>0</v>
      </c>
      <c r="R65" s="252">
        <f t="shared" si="1"/>
        <v>0</v>
      </c>
    </row>
    <row r="66" spans="1:18" x14ac:dyDescent="0.3">
      <c r="A66" s="96" t="s">
        <v>86</v>
      </c>
      <c r="B66" s="97" t="s">
        <v>251</v>
      </c>
      <c r="C66" s="405"/>
      <c r="D66" s="98">
        <f>+SUM(E66:L66)</f>
        <v>0</v>
      </c>
      <c r="E66" s="400"/>
      <c r="F66" s="401"/>
      <c r="G66" s="401"/>
      <c r="H66" s="402"/>
      <c r="I66" s="401"/>
      <c r="J66" s="401"/>
      <c r="K66" s="401"/>
      <c r="L66" s="401"/>
      <c r="M66" s="98">
        <f>+SUM(N66:Q66)</f>
        <v>0</v>
      </c>
      <c r="N66" s="401"/>
      <c r="O66" s="401"/>
      <c r="P66" s="401"/>
      <c r="Q66" s="403"/>
      <c r="R66" s="253">
        <f t="shared" si="1"/>
        <v>0</v>
      </c>
    </row>
    <row r="67" spans="1:18" ht="15" customHeight="1" x14ac:dyDescent="0.3">
      <c r="A67" s="96" t="s">
        <v>87</v>
      </c>
      <c r="B67" s="97" t="s">
        <v>393</v>
      </c>
      <c r="C67" s="405"/>
      <c r="D67" s="98">
        <f>+SUM(E67:L67)</f>
        <v>0</v>
      </c>
      <c r="E67" s="400"/>
      <c r="F67" s="401"/>
      <c r="G67" s="401"/>
      <c r="H67" s="402"/>
      <c r="I67" s="401"/>
      <c r="J67" s="401"/>
      <c r="K67" s="401"/>
      <c r="L67" s="401"/>
      <c r="M67" s="98">
        <f>+SUM(N67:Q67)</f>
        <v>0</v>
      </c>
      <c r="N67" s="401"/>
      <c r="O67" s="401"/>
      <c r="P67" s="401"/>
      <c r="Q67" s="403"/>
      <c r="R67" s="253">
        <f t="shared" si="1"/>
        <v>0</v>
      </c>
    </row>
    <row r="68" spans="1:18" x14ac:dyDescent="0.3">
      <c r="A68" s="96" t="s">
        <v>88</v>
      </c>
      <c r="B68" s="97" t="s">
        <v>252</v>
      </c>
      <c r="C68" s="405"/>
      <c r="D68" s="98">
        <f>+SUM(E68:L68)</f>
        <v>0</v>
      </c>
      <c r="E68" s="400"/>
      <c r="F68" s="401"/>
      <c r="G68" s="401"/>
      <c r="H68" s="402"/>
      <c r="I68" s="401"/>
      <c r="J68" s="401"/>
      <c r="K68" s="401"/>
      <c r="L68" s="401"/>
      <c r="M68" s="98">
        <f>+SUM(N68:Q68)</f>
        <v>0</v>
      </c>
      <c r="N68" s="401"/>
      <c r="O68" s="401"/>
      <c r="P68" s="401"/>
      <c r="Q68" s="403"/>
      <c r="R68" s="253">
        <f t="shared" si="1"/>
        <v>0</v>
      </c>
    </row>
    <row r="69" spans="1:18" x14ac:dyDescent="0.3">
      <c r="A69" s="96" t="s">
        <v>233</v>
      </c>
      <c r="B69" s="97" t="s">
        <v>236</v>
      </c>
      <c r="C69" s="405"/>
      <c r="D69" s="98">
        <f>+SUM(E69:L69)</f>
        <v>0</v>
      </c>
      <c r="E69" s="400"/>
      <c r="F69" s="401"/>
      <c r="G69" s="401"/>
      <c r="H69" s="402"/>
      <c r="I69" s="401"/>
      <c r="J69" s="401"/>
      <c r="K69" s="401"/>
      <c r="L69" s="401"/>
      <c r="M69" s="98">
        <f>+SUM(N69:Q69)</f>
        <v>0</v>
      </c>
      <c r="N69" s="401"/>
      <c r="O69" s="401"/>
      <c r="P69" s="401"/>
      <c r="Q69" s="403"/>
      <c r="R69" s="253">
        <f t="shared" si="1"/>
        <v>0</v>
      </c>
    </row>
    <row r="70" spans="1:18" x14ac:dyDescent="0.3">
      <c r="A70" s="100" t="s">
        <v>234</v>
      </c>
      <c r="B70" s="101" t="s">
        <v>253</v>
      </c>
      <c r="C70" s="419"/>
      <c r="D70" s="102">
        <f>+SUM(E70:L70)</f>
        <v>0</v>
      </c>
      <c r="E70" s="420"/>
      <c r="F70" s="409"/>
      <c r="G70" s="409"/>
      <c r="H70" s="421"/>
      <c r="I70" s="409"/>
      <c r="J70" s="409"/>
      <c r="K70" s="409"/>
      <c r="L70" s="409"/>
      <c r="M70" s="102">
        <f>+SUM(N70:Q70)</f>
        <v>0</v>
      </c>
      <c r="N70" s="409"/>
      <c r="O70" s="409"/>
      <c r="P70" s="409"/>
      <c r="Q70" s="414"/>
      <c r="R70" s="254">
        <f t="shared" si="1"/>
        <v>0</v>
      </c>
    </row>
    <row r="71" spans="1:18" ht="15" customHeight="1" x14ac:dyDescent="0.3">
      <c r="A71" s="492" t="s">
        <v>102</v>
      </c>
      <c r="B71" s="493"/>
      <c r="C71" s="105">
        <f t="shared" ref="C71:Q71" si="17">+C7+C13+C16+C21+C37+C46+C56+C65</f>
        <v>0</v>
      </c>
      <c r="D71" s="105">
        <f t="shared" si="17"/>
        <v>0</v>
      </c>
      <c r="E71" s="117">
        <f t="shared" si="17"/>
        <v>0</v>
      </c>
      <c r="F71" s="106">
        <f t="shared" si="17"/>
        <v>0</v>
      </c>
      <c r="G71" s="106">
        <f t="shared" si="17"/>
        <v>0</v>
      </c>
      <c r="H71" s="118">
        <f t="shared" si="17"/>
        <v>0</v>
      </c>
      <c r="I71" s="106">
        <f t="shared" si="17"/>
        <v>0</v>
      </c>
      <c r="J71" s="106">
        <f t="shared" si="17"/>
        <v>0</v>
      </c>
      <c r="K71" s="106">
        <f t="shared" si="17"/>
        <v>0</v>
      </c>
      <c r="L71" s="106">
        <f t="shared" si="17"/>
        <v>0</v>
      </c>
      <c r="M71" s="105">
        <f t="shared" si="17"/>
        <v>0</v>
      </c>
      <c r="N71" s="117">
        <f t="shared" si="17"/>
        <v>0</v>
      </c>
      <c r="O71" s="106">
        <f t="shared" si="17"/>
        <v>0</v>
      </c>
      <c r="P71" s="106">
        <f t="shared" si="17"/>
        <v>0</v>
      </c>
      <c r="Q71" s="124">
        <f t="shared" si="17"/>
        <v>0</v>
      </c>
      <c r="R71" s="252">
        <f t="shared" si="1"/>
        <v>0</v>
      </c>
    </row>
    <row r="72" spans="1:18" ht="15.75" thickBot="1" x14ac:dyDescent="0.35">
      <c r="A72" s="107" t="s">
        <v>349</v>
      </c>
      <c r="B72" s="108"/>
      <c r="C72" s="109">
        <f>+C71-'Dati generali'!C5</f>
        <v>0</v>
      </c>
      <c r="D72" s="109"/>
      <c r="E72" s="125"/>
      <c r="F72" s="110"/>
      <c r="G72" s="110"/>
      <c r="H72" s="126"/>
      <c r="I72" s="110"/>
      <c r="J72" s="110"/>
      <c r="K72" s="110"/>
      <c r="L72" s="110"/>
      <c r="M72" s="109"/>
      <c r="N72" s="125"/>
      <c r="O72" s="110"/>
      <c r="P72" s="110"/>
      <c r="Q72" s="122"/>
      <c r="R72" s="253"/>
    </row>
    <row r="73" spans="1:18" x14ac:dyDescent="0.3">
      <c r="A73" s="340" t="s">
        <v>297</v>
      </c>
      <c r="B73" s="198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20"/>
      <c r="R73" s="255"/>
    </row>
    <row r="74" spans="1:18" x14ac:dyDescent="0.3">
      <c r="A74" s="341" t="s">
        <v>256</v>
      </c>
      <c r="B74" s="134"/>
      <c r="C74" s="135">
        <f t="shared" ref="C74:C77" si="18">+D74+M74</f>
        <v>0</v>
      </c>
      <c r="D74" s="172">
        <f t="shared" ref="D74:D77" si="19">+SUM(E74:L74)</f>
        <v>0</v>
      </c>
      <c r="E74" s="167">
        <f>+Coproduttori!$D$142</f>
        <v>0</v>
      </c>
      <c r="F74" s="168">
        <f>+Coproduttori!$D$143</f>
        <v>0</v>
      </c>
      <c r="G74" s="168">
        <f>+Coproduttori!$D$144</f>
        <v>0</v>
      </c>
      <c r="H74" s="169">
        <f>+Coproduttori!$D$145</f>
        <v>0</v>
      </c>
      <c r="I74" s="168">
        <f>+Coproduttori!$D$147</f>
        <v>0</v>
      </c>
      <c r="J74" s="168">
        <f>+Coproduttori!$D$148</f>
        <v>0</v>
      </c>
      <c r="K74" s="168">
        <f>+Coproduttori!$D$149</f>
        <v>0</v>
      </c>
      <c r="L74" s="168">
        <f>+Coproduttori!$D$150</f>
        <v>0</v>
      </c>
      <c r="M74" s="166">
        <f t="shared" ref="M74:M77" si="20">+SUM(N74:Q74)</f>
        <v>0</v>
      </c>
      <c r="N74" s="168">
        <f>+Coproduttori!$D$153</f>
        <v>0</v>
      </c>
      <c r="O74" s="168">
        <f>+Coproduttori!$D$154</f>
        <v>0</v>
      </c>
      <c r="P74" s="168">
        <f>+Coproduttori!$D$155</f>
        <v>0</v>
      </c>
      <c r="Q74" s="221">
        <f>+Coproduttori!$D$156</f>
        <v>0</v>
      </c>
      <c r="R74" s="253">
        <f t="shared" ref="R74:R105" si="21">+C74-SUM(E74:L74)-SUM(N74:Q74)</f>
        <v>0</v>
      </c>
    </row>
    <row r="75" spans="1:18" x14ac:dyDescent="0.3">
      <c r="A75" s="342" t="s">
        <v>257</v>
      </c>
      <c r="B75" s="171"/>
      <c r="C75" s="102">
        <f t="shared" si="18"/>
        <v>0</v>
      </c>
      <c r="D75" s="102">
        <f t="shared" si="19"/>
        <v>0</v>
      </c>
      <c r="E75" s="119">
        <f>+Coproduttori!$E$142</f>
        <v>0</v>
      </c>
      <c r="F75" s="103">
        <f>+Coproduttori!$E$143</f>
        <v>0</v>
      </c>
      <c r="G75" s="103">
        <f>+Coproduttori!$E$144</f>
        <v>0</v>
      </c>
      <c r="H75" s="215">
        <f>+Coproduttori!$E$145</f>
        <v>0</v>
      </c>
      <c r="I75" s="103">
        <f>+Coproduttori!$E$147</f>
        <v>0</v>
      </c>
      <c r="J75" s="103">
        <f>+Coproduttori!$E$148</f>
        <v>0</v>
      </c>
      <c r="K75" s="103">
        <f>+Coproduttori!$E$149</f>
        <v>0</v>
      </c>
      <c r="L75" s="103">
        <f>+Coproduttori!$E$150</f>
        <v>0</v>
      </c>
      <c r="M75" s="216">
        <f t="shared" si="20"/>
        <v>0</v>
      </c>
      <c r="N75" s="103">
        <f>+Coproduttori!$E$153</f>
        <v>0</v>
      </c>
      <c r="O75" s="103">
        <f>+Coproduttori!$E$154</f>
        <v>0</v>
      </c>
      <c r="P75" s="103">
        <f>+Coproduttori!$E$155</f>
        <v>0</v>
      </c>
      <c r="Q75" s="121">
        <f>+Coproduttori!$E$156</f>
        <v>0</v>
      </c>
      <c r="R75" s="253">
        <f t="shared" si="21"/>
        <v>0</v>
      </c>
    </row>
    <row r="76" spans="1:18" x14ac:dyDescent="0.3">
      <c r="A76" s="518" t="s">
        <v>333</v>
      </c>
      <c r="B76" s="519"/>
      <c r="C76" s="98">
        <f t="shared" si="18"/>
        <v>0</v>
      </c>
      <c r="D76" s="98">
        <f t="shared" si="19"/>
        <v>0</v>
      </c>
      <c r="E76" s="170">
        <f t="shared" ref="E76:L76" si="22">+E71</f>
        <v>0</v>
      </c>
      <c r="F76" s="99">
        <f t="shared" si="22"/>
        <v>0</v>
      </c>
      <c r="G76" s="99">
        <f t="shared" si="22"/>
        <v>0</v>
      </c>
      <c r="H76" s="116">
        <f t="shared" si="22"/>
        <v>0</v>
      </c>
      <c r="I76" s="99">
        <f t="shared" si="22"/>
        <v>0</v>
      </c>
      <c r="J76" s="99">
        <f t="shared" si="22"/>
        <v>0</v>
      </c>
      <c r="K76" s="99">
        <f t="shared" si="22"/>
        <v>0</v>
      </c>
      <c r="L76" s="99">
        <f t="shared" si="22"/>
        <v>0</v>
      </c>
      <c r="M76" s="142">
        <f t="shared" si="20"/>
        <v>0</v>
      </c>
      <c r="N76" s="99">
        <f>+N71</f>
        <v>0</v>
      </c>
      <c r="O76" s="99">
        <f>+O71</f>
        <v>0</v>
      </c>
      <c r="P76" s="99">
        <f>+P71</f>
        <v>0</v>
      </c>
      <c r="Q76" s="120">
        <f>+Q71</f>
        <v>0</v>
      </c>
      <c r="R76" s="253">
        <f>+C76-SUM(E76:L76)-SUM(N76:Q76)</f>
        <v>0</v>
      </c>
    </row>
    <row r="77" spans="1:18" ht="15.75" thickBot="1" x14ac:dyDescent="0.35">
      <c r="A77" s="520" t="s">
        <v>334</v>
      </c>
      <c r="B77" s="521"/>
      <c r="C77" s="109">
        <f t="shared" si="18"/>
        <v>0</v>
      </c>
      <c r="D77" s="109">
        <f t="shared" si="19"/>
        <v>0</v>
      </c>
      <c r="E77" s="125">
        <f>+E75-E71</f>
        <v>0</v>
      </c>
      <c r="F77" s="110">
        <f t="shared" ref="F77:L77" si="23">+F75-F71</f>
        <v>0</v>
      </c>
      <c r="G77" s="110">
        <f t="shared" si="23"/>
        <v>0</v>
      </c>
      <c r="H77" s="126">
        <f t="shared" si="23"/>
        <v>0</v>
      </c>
      <c r="I77" s="110">
        <f t="shared" si="23"/>
        <v>0</v>
      </c>
      <c r="J77" s="110">
        <f t="shared" si="23"/>
        <v>0</v>
      </c>
      <c r="K77" s="110">
        <f t="shared" si="23"/>
        <v>0</v>
      </c>
      <c r="L77" s="110">
        <f t="shared" si="23"/>
        <v>0</v>
      </c>
      <c r="M77" s="343">
        <f t="shared" si="20"/>
        <v>0</v>
      </c>
      <c r="N77" s="110">
        <f t="shared" ref="N77:Q77" si="24">+N75-N71</f>
        <v>0</v>
      </c>
      <c r="O77" s="110">
        <f t="shared" si="24"/>
        <v>0</v>
      </c>
      <c r="P77" s="110">
        <f t="shared" si="24"/>
        <v>0</v>
      </c>
      <c r="Q77" s="122">
        <f t="shared" si="24"/>
        <v>0</v>
      </c>
      <c r="R77" s="253">
        <f t="shared" si="21"/>
        <v>0</v>
      </c>
    </row>
    <row r="78" spans="1:18" x14ac:dyDescent="0.3">
      <c r="A78" s="222" t="s">
        <v>335</v>
      </c>
      <c r="B78" s="223"/>
      <c r="C78" s="224" t="s">
        <v>91</v>
      </c>
      <c r="D78" s="113"/>
      <c r="E78" s="225"/>
      <c r="F78" s="225"/>
      <c r="G78" s="225"/>
      <c r="H78" s="225"/>
      <c r="I78" s="225"/>
      <c r="J78" s="225"/>
      <c r="K78" s="225"/>
      <c r="L78" s="225"/>
      <c r="M78" s="113"/>
      <c r="N78" s="225"/>
      <c r="O78" s="225"/>
      <c r="P78" s="225"/>
      <c r="Q78" s="226"/>
      <c r="R78" s="256"/>
    </row>
    <row r="79" spans="1:18" x14ac:dyDescent="0.3">
      <c r="A79" s="134" t="s">
        <v>240</v>
      </c>
      <c r="B79" s="134"/>
      <c r="C79" s="135">
        <f>+C8+C9+C13+C17</f>
        <v>0</v>
      </c>
      <c r="D79" s="136"/>
      <c r="E79" s="99"/>
      <c r="F79" s="99"/>
      <c r="G79" s="99"/>
      <c r="H79" s="99"/>
      <c r="I79" s="99"/>
      <c r="J79" s="99"/>
      <c r="K79" s="99"/>
      <c r="L79" s="99"/>
      <c r="M79" s="136"/>
      <c r="N79" s="99"/>
      <c r="O79" s="99"/>
      <c r="P79" s="99"/>
      <c r="Q79" s="120"/>
      <c r="R79" s="253"/>
    </row>
    <row r="80" spans="1:18" x14ac:dyDescent="0.3">
      <c r="A80" s="494" t="s">
        <v>113</v>
      </c>
      <c r="B80" s="495"/>
      <c r="C80" s="405"/>
      <c r="D80" s="136"/>
      <c r="E80" s="99"/>
      <c r="F80" s="99"/>
      <c r="G80" s="99"/>
      <c r="H80" s="99"/>
      <c r="I80" s="99"/>
      <c r="J80" s="99"/>
      <c r="K80" s="99"/>
      <c r="L80" s="99"/>
      <c r="M80" s="136"/>
      <c r="N80" s="99"/>
      <c r="O80" s="99"/>
      <c r="P80" s="99"/>
      <c r="Q80" s="120"/>
      <c r="R80" s="253"/>
    </row>
    <row r="81" spans="1:18" x14ac:dyDescent="0.3">
      <c r="A81" s="137" t="s">
        <v>241</v>
      </c>
      <c r="B81" s="137"/>
      <c r="C81" s="98">
        <f>+C79-C80</f>
        <v>0</v>
      </c>
      <c r="D81" s="136"/>
      <c r="E81" s="99"/>
      <c r="F81" s="99"/>
      <c r="G81" s="99"/>
      <c r="H81" s="99"/>
      <c r="I81" s="99"/>
      <c r="J81" s="99"/>
      <c r="K81" s="99"/>
      <c r="L81" s="99"/>
      <c r="M81" s="136"/>
      <c r="N81" s="99"/>
      <c r="O81" s="99"/>
      <c r="P81" s="99"/>
      <c r="Q81" s="120"/>
      <c r="R81" s="253"/>
    </row>
    <row r="82" spans="1:18" x14ac:dyDescent="0.3">
      <c r="A82" s="137" t="s">
        <v>246</v>
      </c>
      <c r="B82" s="137"/>
      <c r="C82" s="98">
        <f>+IF(C81&gt;C71*0.3,C71*0.3,+C81)</f>
        <v>0</v>
      </c>
      <c r="D82" s="136"/>
      <c r="E82" s="99"/>
      <c r="F82" s="99"/>
      <c r="G82" s="99"/>
      <c r="H82" s="99"/>
      <c r="I82" s="99"/>
      <c r="J82" s="99"/>
      <c r="K82" s="99"/>
      <c r="L82" s="99"/>
      <c r="M82" s="136"/>
      <c r="N82" s="99"/>
      <c r="O82" s="99"/>
      <c r="P82" s="99"/>
      <c r="Q82" s="120"/>
      <c r="R82" s="253"/>
    </row>
    <row r="83" spans="1:18" x14ac:dyDescent="0.3">
      <c r="A83" s="138" t="s">
        <v>114</v>
      </c>
      <c r="B83" s="138"/>
      <c r="C83" s="139">
        <f>+IF(C82&lt;C81,+C82/C81,100%)</f>
        <v>1</v>
      </c>
      <c r="D83" s="136"/>
      <c r="E83" s="99"/>
      <c r="F83" s="99"/>
      <c r="G83" s="99"/>
      <c r="H83" s="99"/>
      <c r="I83" s="99"/>
      <c r="J83" s="99"/>
      <c r="K83" s="99"/>
      <c r="L83" s="99"/>
      <c r="M83" s="136"/>
      <c r="N83" s="99"/>
      <c r="O83" s="99"/>
      <c r="P83" s="99"/>
      <c r="Q83" s="120"/>
      <c r="R83" s="253"/>
    </row>
    <row r="84" spans="1:18" x14ac:dyDescent="0.3">
      <c r="A84" s="134" t="s">
        <v>242</v>
      </c>
      <c r="B84" s="134"/>
      <c r="C84" s="135">
        <f>+C66+C68+C70</f>
        <v>0</v>
      </c>
      <c r="D84" s="136"/>
      <c r="E84" s="99"/>
      <c r="F84" s="99"/>
      <c r="G84" s="99"/>
      <c r="H84" s="99"/>
      <c r="I84" s="99"/>
      <c r="J84" s="99"/>
      <c r="K84" s="99"/>
      <c r="L84" s="99"/>
      <c r="M84" s="136"/>
      <c r="N84" s="99"/>
      <c r="O84" s="99"/>
      <c r="P84" s="99"/>
      <c r="Q84" s="120"/>
      <c r="R84" s="253"/>
    </row>
    <row r="85" spans="1:18" x14ac:dyDescent="0.3">
      <c r="A85" s="137" t="s">
        <v>255</v>
      </c>
      <c r="B85" s="137"/>
      <c r="C85" s="98">
        <f>+C71*0.075</f>
        <v>0</v>
      </c>
      <c r="D85" s="136"/>
      <c r="E85" s="99"/>
      <c r="F85" s="99"/>
      <c r="G85" s="99"/>
      <c r="H85" s="99"/>
      <c r="I85" s="99"/>
      <c r="J85" s="99"/>
      <c r="K85" s="99"/>
      <c r="L85" s="99"/>
      <c r="M85" s="136"/>
      <c r="N85" s="99"/>
      <c r="O85" s="99"/>
      <c r="P85" s="99"/>
      <c r="Q85" s="120"/>
      <c r="R85" s="253"/>
    </row>
    <row r="86" spans="1:18" x14ac:dyDescent="0.3">
      <c r="A86" s="149" t="s">
        <v>239</v>
      </c>
      <c r="B86" s="149"/>
      <c r="C86" s="145">
        <f>+IF(C85&lt;C84,+C85/C84,100%)</f>
        <v>1</v>
      </c>
      <c r="D86" s="136"/>
      <c r="E86" s="99"/>
      <c r="F86" s="99"/>
      <c r="G86" s="99"/>
      <c r="H86" s="99"/>
      <c r="I86" s="99"/>
      <c r="J86" s="99"/>
      <c r="K86" s="99"/>
      <c r="L86" s="99"/>
      <c r="M86" s="136"/>
      <c r="N86" s="99"/>
      <c r="O86" s="99"/>
      <c r="P86" s="99"/>
      <c r="Q86" s="120"/>
      <c r="R86" s="253"/>
    </row>
    <row r="87" spans="1:18" ht="15.75" customHeight="1" x14ac:dyDescent="0.3">
      <c r="A87" s="509" t="s">
        <v>247</v>
      </c>
      <c r="B87" s="510"/>
      <c r="C87" s="151"/>
      <c r="D87" s="152"/>
      <c r="E87" s="140"/>
      <c r="F87" s="140"/>
      <c r="G87" s="140"/>
      <c r="H87" s="140"/>
      <c r="I87" s="140"/>
      <c r="J87" s="140"/>
      <c r="K87" s="140"/>
      <c r="L87" s="140"/>
      <c r="M87" s="152"/>
      <c r="N87" s="140"/>
      <c r="O87" s="140"/>
      <c r="P87" s="140"/>
      <c r="Q87" s="344"/>
      <c r="R87" s="253"/>
    </row>
    <row r="88" spans="1:18" ht="15.75" customHeight="1" x14ac:dyDescent="0.3">
      <c r="A88" s="147" t="s">
        <v>78</v>
      </c>
      <c r="B88" s="148" t="s">
        <v>104</v>
      </c>
      <c r="C88" s="162">
        <f>+D88+M88</f>
        <v>0</v>
      </c>
      <c r="D88" s="162">
        <f>+SUM(E88:L88)</f>
        <v>0</v>
      </c>
      <c r="E88" s="150">
        <f t="shared" ref="E88:L89" si="25">+E57</f>
        <v>0</v>
      </c>
      <c r="F88" s="150">
        <f t="shared" si="25"/>
        <v>0</v>
      </c>
      <c r="G88" s="150">
        <f t="shared" si="25"/>
        <v>0</v>
      </c>
      <c r="H88" s="150">
        <f t="shared" si="25"/>
        <v>0</v>
      </c>
      <c r="I88" s="150">
        <f t="shared" si="25"/>
        <v>0</v>
      </c>
      <c r="J88" s="150">
        <f t="shared" si="25"/>
        <v>0</v>
      </c>
      <c r="K88" s="150">
        <f t="shared" si="25"/>
        <v>0</v>
      </c>
      <c r="L88" s="150">
        <f t="shared" si="25"/>
        <v>0</v>
      </c>
      <c r="M88" s="157">
        <f>+SUM(N88:Q88)</f>
        <v>0</v>
      </c>
      <c r="N88" s="150">
        <f t="shared" ref="N88:Q89" si="26">+N57</f>
        <v>0</v>
      </c>
      <c r="O88" s="150">
        <f t="shared" si="26"/>
        <v>0</v>
      </c>
      <c r="P88" s="150">
        <f t="shared" si="26"/>
        <v>0</v>
      </c>
      <c r="Q88" s="345">
        <f t="shared" si="26"/>
        <v>0</v>
      </c>
      <c r="R88" s="252">
        <f t="shared" si="21"/>
        <v>0</v>
      </c>
    </row>
    <row r="89" spans="1:18" x14ac:dyDescent="0.3">
      <c r="A89" s="143" t="s">
        <v>79</v>
      </c>
      <c r="B89" s="144" t="s">
        <v>105</v>
      </c>
      <c r="C89" s="159">
        <f>+D89+M89</f>
        <v>0</v>
      </c>
      <c r="D89" s="159">
        <f>+SUM(E89:L89)</f>
        <v>0</v>
      </c>
      <c r="E89" s="150">
        <f t="shared" si="25"/>
        <v>0</v>
      </c>
      <c r="F89" s="150">
        <f t="shared" si="25"/>
        <v>0</v>
      </c>
      <c r="G89" s="150">
        <f t="shared" si="25"/>
        <v>0</v>
      </c>
      <c r="H89" s="150">
        <f t="shared" si="25"/>
        <v>0</v>
      </c>
      <c r="I89" s="150">
        <f t="shared" si="25"/>
        <v>0</v>
      </c>
      <c r="J89" s="150">
        <f t="shared" si="25"/>
        <v>0</v>
      </c>
      <c r="K89" s="150">
        <f t="shared" si="25"/>
        <v>0</v>
      </c>
      <c r="L89" s="150">
        <f t="shared" si="25"/>
        <v>0</v>
      </c>
      <c r="M89" s="158">
        <f t="shared" ref="M89:M105" si="27">+SUM(N89:Q89)</f>
        <v>0</v>
      </c>
      <c r="N89" s="150">
        <f t="shared" si="26"/>
        <v>0</v>
      </c>
      <c r="O89" s="150">
        <f t="shared" si="26"/>
        <v>0</v>
      </c>
      <c r="P89" s="150">
        <f t="shared" si="26"/>
        <v>0</v>
      </c>
      <c r="Q89" s="345">
        <f t="shared" si="26"/>
        <v>0</v>
      </c>
      <c r="R89" s="253">
        <f t="shared" si="21"/>
        <v>0</v>
      </c>
    </row>
    <row r="90" spans="1:18" x14ac:dyDescent="0.3">
      <c r="A90" s="143" t="s">
        <v>81</v>
      </c>
      <c r="B90" s="144" t="s">
        <v>111</v>
      </c>
      <c r="C90" s="159">
        <f t="shared" ref="C90:C105" si="28">+D90+M90</f>
        <v>0</v>
      </c>
      <c r="D90" s="159">
        <f t="shared" ref="D90:D105" si="29">+SUM(E90:L90)</f>
        <v>0</v>
      </c>
      <c r="E90" s="146">
        <f t="shared" ref="E90:L91" si="30">+E60</f>
        <v>0</v>
      </c>
      <c r="F90" s="146">
        <f t="shared" si="30"/>
        <v>0</v>
      </c>
      <c r="G90" s="146">
        <f t="shared" si="30"/>
        <v>0</v>
      </c>
      <c r="H90" s="146">
        <f t="shared" si="30"/>
        <v>0</v>
      </c>
      <c r="I90" s="146">
        <f t="shared" si="30"/>
        <v>0</v>
      </c>
      <c r="J90" s="146">
        <f t="shared" si="30"/>
        <v>0</v>
      </c>
      <c r="K90" s="146">
        <f t="shared" si="30"/>
        <v>0</v>
      </c>
      <c r="L90" s="146">
        <f t="shared" si="30"/>
        <v>0</v>
      </c>
      <c r="M90" s="159">
        <f t="shared" si="27"/>
        <v>0</v>
      </c>
      <c r="N90" s="146">
        <f t="shared" ref="N90:Q91" si="31">+N60</f>
        <v>0</v>
      </c>
      <c r="O90" s="146">
        <f t="shared" si="31"/>
        <v>0</v>
      </c>
      <c r="P90" s="146">
        <f t="shared" si="31"/>
        <v>0</v>
      </c>
      <c r="Q90" s="346">
        <f t="shared" si="31"/>
        <v>0</v>
      </c>
      <c r="R90" s="253">
        <f t="shared" si="21"/>
        <v>0</v>
      </c>
    </row>
    <row r="91" spans="1:18" x14ac:dyDescent="0.3">
      <c r="A91" s="143" t="s">
        <v>82</v>
      </c>
      <c r="B91" s="144" t="s">
        <v>112</v>
      </c>
      <c r="C91" s="159">
        <f t="shared" si="28"/>
        <v>0</v>
      </c>
      <c r="D91" s="159">
        <f t="shared" si="29"/>
        <v>0</v>
      </c>
      <c r="E91" s="146">
        <f t="shared" si="30"/>
        <v>0</v>
      </c>
      <c r="F91" s="146">
        <f t="shared" si="30"/>
        <v>0</v>
      </c>
      <c r="G91" s="146">
        <f t="shared" si="30"/>
        <v>0</v>
      </c>
      <c r="H91" s="146">
        <f t="shared" si="30"/>
        <v>0</v>
      </c>
      <c r="I91" s="146">
        <f t="shared" si="30"/>
        <v>0</v>
      </c>
      <c r="J91" s="146">
        <f t="shared" si="30"/>
        <v>0</v>
      </c>
      <c r="K91" s="146">
        <f t="shared" si="30"/>
        <v>0</v>
      </c>
      <c r="L91" s="146">
        <f t="shared" si="30"/>
        <v>0</v>
      </c>
      <c r="M91" s="159">
        <f t="shared" si="27"/>
        <v>0</v>
      </c>
      <c r="N91" s="146">
        <f t="shared" si="31"/>
        <v>0</v>
      </c>
      <c r="O91" s="146">
        <f t="shared" si="31"/>
        <v>0</v>
      </c>
      <c r="P91" s="146">
        <f t="shared" si="31"/>
        <v>0</v>
      </c>
      <c r="Q91" s="346">
        <f t="shared" si="31"/>
        <v>0</v>
      </c>
      <c r="R91" s="253">
        <f t="shared" si="21"/>
        <v>0</v>
      </c>
    </row>
    <row r="92" spans="1:18" x14ac:dyDescent="0.3">
      <c r="A92" s="143" t="s">
        <v>233</v>
      </c>
      <c r="B92" s="144" t="s">
        <v>236</v>
      </c>
      <c r="C92" s="159">
        <f t="shared" si="28"/>
        <v>0</v>
      </c>
      <c r="D92" s="159">
        <f t="shared" si="29"/>
        <v>0</v>
      </c>
      <c r="E92" s="146">
        <f t="shared" ref="E92:L92" si="32">+E69</f>
        <v>0</v>
      </c>
      <c r="F92" s="146">
        <f t="shared" si="32"/>
        <v>0</v>
      </c>
      <c r="G92" s="146">
        <f t="shared" si="32"/>
        <v>0</v>
      </c>
      <c r="H92" s="146">
        <f t="shared" si="32"/>
        <v>0</v>
      </c>
      <c r="I92" s="146">
        <f t="shared" si="32"/>
        <v>0</v>
      </c>
      <c r="J92" s="146">
        <f t="shared" si="32"/>
        <v>0</v>
      </c>
      <c r="K92" s="146">
        <f t="shared" si="32"/>
        <v>0</v>
      </c>
      <c r="L92" s="146">
        <f t="shared" si="32"/>
        <v>0</v>
      </c>
      <c r="M92" s="159">
        <f t="shared" si="27"/>
        <v>0</v>
      </c>
      <c r="N92" s="146">
        <f>+N69</f>
        <v>0</v>
      </c>
      <c r="O92" s="146">
        <f>+O69</f>
        <v>0</v>
      </c>
      <c r="P92" s="146">
        <f>+P69</f>
        <v>0</v>
      </c>
      <c r="Q92" s="346">
        <f>+Q69</f>
        <v>0</v>
      </c>
      <c r="R92" s="253">
        <f t="shared" si="21"/>
        <v>0</v>
      </c>
    </row>
    <row r="93" spans="1:18" ht="15.75" customHeight="1" x14ac:dyDescent="0.3">
      <c r="A93" s="147" t="s">
        <v>0</v>
      </c>
      <c r="B93" s="148" t="s">
        <v>106</v>
      </c>
      <c r="C93" s="159">
        <f t="shared" si="28"/>
        <v>0</v>
      </c>
      <c r="D93" s="159">
        <f t="shared" si="29"/>
        <v>0</v>
      </c>
      <c r="E93" s="150">
        <f t="shared" ref="E93:L94" si="33">+E8*(1-$C$83)</f>
        <v>0</v>
      </c>
      <c r="F93" s="150">
        <f t="shared" si="33"/>
        <v>0</v>
      </c>
      <c r="G93" s="150">
        <f t="shared" si="33"/>
        <v>0</v>
      </c>
      <c r="H93" s="150">
        <f t="shared" si="33"/>
        <v>0</v>
      </c>
      <c r="I93" s="150">
        <f t="shared" si="33"/>
        <v>0</v>
      </c>
      <c r="J93" s="150">
        <f t="shared" si="33"/>
        <v>0</v>
      </c>
      <c r="K93" s="150">
        <f t="shared" si="33"/>
        <v>0</v>
      </c>
      <c r="L93" s="150">
        <f t="shared" si="33"/>
        <v>0</v>
      </c>
      <c r="M93" s="158">
        <f t="shared" si="27"/>
        <v>0</v>
      </c>
      <c r="N93" s="150">
        <f t="shared" ref="N93:Q94" si="34">+N8*(1-$C$83)</f>
        <v>0</v>
      </c>
      <c r="O93" s="150">
        <f t="shared" si="34"/>
        <v>0</v>
      </c>
      <c r="P93" s="150">
        <f t="shared" si="34"/>
        <v>0</v>
      </c>
      <c r="Q93" s="345">
        <f t="shared" si="34"/>
        <v>0</v>
      </c>
      <c r="R93" s="253">
        <f t="shared" si="21"/>
        <v>0</v>
      </c>
    </row>
    <row r="94" spans="1:18" ht="15.75" customHeight="1" x14ac:dyDescent="0.3">
      <c r="A94" s="147" t="s">
        <v>38</v>
      </c>
      <c r="B94" s="148" t="s">
        <v>107</v>
      </c>
      <c r="C94" s="159">
        <f t="shared" si="28"/>
        <v>0</v>
      </c>
      <c r="D94" s="159">
        <f t="shared" si="29"/>
        <v>0</v>
      </c>
      <c r="E94" s="150">
        <f t="shared" si="33"/>
        <v>0</v>
      </c>
      <c r="F94" s="150">
        <f t="shared" si="33"/>
        <v>0</v>
      </c>
      <c r="G94" s="150">
        <f t="shared" si="33"/>
        <v>0</v>
      </c>
      <c r="H94" s="150">
        <f t="shared" si="33"/>
        <v>0</v>
      </c>
      <c r="I94" s="150">
        <f t="shared" si="33"/>
        <v>0</v>
      </c>
      <c r="J94" s="150">
        <f t="shared" si="33"/>
        <v>0</v>
      </c>
      <c r="K94" s="150">
        <f t="shared" si="33"/>
        <v>0</v>
      </c>
      <c r="L94" s="150">
        <f t="shared" si="33"/>
        <v>0</v>
      </c>
      <c r="M94" s="158">
        <f t="shared" si="27"/>
        <v>0</v>
      </c>
      <c r="N94" s="150">
        <f t="shared" si="34"/>
        <v>0</v>
      </c>
      <c r="O94" s="150">
        <f t="shared" si="34"/>
        <v>0</v>
      </c>
      <c r="P94" s="150">
        <f t="shared" si="34"/>
        <v>0</v>
      </c>
      <c r="Q94" s="345">
        <f t="shared" si="34"/>
        <v>0</v>
      </c>
      <c r="R94" s="253">
        <f t="shared" si="21"/>
        <v>0</v>
      </c>
    </row>
    <row r="95" spans="1:18" ht="15.75" customHeight="1" x14ac:dyDescent="0.3">
      <c r="A95" s="147">
        <v>2</v>
      </c>
      <c r="B95" s="148" t="s">
        <v>123</v>
      </c>
      <c r="C95" s="159">
        <f t="shared" si="28"/>
        <v>0</v>
      </c>
      <c r="D95" s="159">
        <f t="shared" si="29"/>
        <v>0</v>
      </c>
      <c r="E95" s="150">
        <f t="shared" ref="E95:L95" si="35">+E13*(1-$C$83)</f>
        <v>0</v>
      </c>
      <c r="F95" s="150">
        <f t="shared" si="35"/>
        <v>0</v>
      </c>
      <c r="G95" s="150">
        <f t="shared" si="35"/>
        <v>0</v>
      </c>
      <c r="H95" s="150">
        <f t="shared" si="35"/>
        <v>0</v>
      </c>
      <c r="I95" s="150">
        <f t="shared" si="35"/>
        <v>0</v>
      </c>
      <c r="J95" s="150">
        <f t="shared" si="35"/>
        <v>0</v>
      </c>
      <c r="K95" s="150">
        <f t="shared" si="35"/>
        <v>0</v>
      </c>
      <c r="L95" s="150">
        <f t="shared" si="35"/>
        <v>0</v>
      </c>
      <c r="M95" s="158">
        <f t="shared" si="27"/>
        <v>0</v>
      </c>
      <c r="N95" s="150">
        <f>+N13*(1-$C$83)</f>
        <v>0</v>
      </c>
      <c r="O95" s="150">
        <f>+O13*(1-$C$83)</f>
        <v>0</v>
      </c>
      <c r="P95" s="150">
        <f>+P13*(1-$C$83)</f>
        <v>0</v>
      </c>
      <c r="Q95" s="345">
        <f>+Q13*(1-$C$83)</f>
        <v>0</v>
      </c>
      <c r="R95" s="253">
        <f t="shared" si="21"/>
        <v>0</v>
      </c>
    </row>
    <row r="96" spans="1:18" ht="15.75" customHeight="1" x14ac:dyDescent="0.3">
      <c r="A96" s="147" t="s">
        <v>41</v>
      </c>
      <c r="B96" s="148" t="s">
        <v>110</v>
      </c>
      <c r="C96" s="159">
        <f t="shared" si="28"/>
        <v>0</v>
      </c>
      <c r="D96" s="159">
        <f t="shared" si="29"/>
        <v>0</v>
      </c>
      <c r="E96" s="150">
        <f t="shared" ref="E96:L96" si="36">+E17*(1-$C$83)</f>
        <v>0</v>
      </c>
      <c r="F96" s="150">
        <f t="shared" si="36"/>
        <v>0</v>
      </c>
      <c r="G96" s="150">
        <f t="shared" si="36"/>
        <v>0</v>
      </c>
      <c r="H96" s="150">
        <f t="shared" si="36"/>
        <v>0</v>
      </c>
      <c r="I96" s="150">
        <f t="shared" si="36"/>
        <v>0</v>
      </c>
      <c r="J96" s="150">
        <f t="shared" si="36"/>
        <v>0</v>
      </c>
      <c r="K96" s="150">
        <f t="shared" si="36"/>
        <v>0</v>
      </c>
      <c r="L96" s="150">
        <f t="shared" si="36"/>
        <v>0</v>
      </c>
      <c r="M96" s="158">
        <f t="shared" si="27"/>
        <v>0</v>
      </c>
      <c r="N96" s="150">
        <f>+N17*(1-$C$83)</f>
        <v>0</v>
      </c>
      <c r="O96" s="150">
        <f>+O17*(1-$C$83)</f>
        <v>0</v>
      </c>
      <c r="P96" s="150">
        <f>+P17*(1-$C$83)</f>
        <v>0</v>
      </c>
      <c r="Q96" s="345">
        <f>+Q17*(1-$C$83)</f>
        <v>0</v>
      </c>
      <c r="R96" s="253">
        <f t="shared" si="21"/>
        <v>0</v>
      </c>
    </row>
    <row r="97" spans="1:18" x14ac:dyDescent="0.3">
      <c r="A97" s="143" t="s">
        <v>86</v>
      </c>
      <c r="B97" s="144" t="s">
        <v>251</v>
      </c>
      <c r="C97" s="159">
        <f t="shared" si="28"/>
        <v>0</v>
      </c>
      <c r="D97" s="159">
        <f t="shared" si="29"/>
        <v>0</v>
      </c>
      <c r="E97" s="146">
        <f t="shared" ref="E97:L97" si="37">+E66*(1-$C$86)</f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59">
        <f t="shared" si="27"/>
        <v>0</v>
      </c>
      <c r="N97" s="146">
        <f>+N66*(1-$C$86)</f>
        <v>0</v>
      </c>
      <c r="O97" s="146">
        <f>+O66*(1-$C$86)</f>
        <v>0</v>
      </c>
      <c r="P97" s="146">
        <f>+P66*(1-$C$86)</f>
        <v>0</v>
      </c>
      <c r="Q97" s="346">
        <f>+Q66*(1-$C$86)</f>
        <v>0</v>
      </c>
      <c r="R97" s="253">
        <f t="shared" si="21"/>
        <v>0</v>
      </c>
    </row>
    <row r="98" spans="1:18" x14ac:dyDescent="0.3">
      <c r="A98" s="143" t="s">
        <v>88</v>
      </c>
      <c r="B98" s="144" t="s">
        <v>252</v>
      </c>
      <c r="C98" s="159">
        <f t="shared" si="28"/>
        <v>0</v>
      </c>
      <c r="D98" s="159">
        <f t="shared" si="29"/>
        <v>0</v>
      </c>
      <c r="E98" s="146">
        <f t="shared" ref="E98:L98" si="38">+E68*(1-$C$86)</f>
        <v>0</v>
      </c>
      <c r="F98" s="146">
        <f t="shared" si="38"/>
        <v>0</v>
      </c>
      <c r="G98" s="146">
        <f t="shared" si="38"/>
        <v>0</v>
      </c>
      <c r="H98" s="146">
        <f t="shared" si="38"/>
        <v>0</v>
      </c>
      <c r="I98" s="146">
        <f t="shared" si="38"/>
        <v>0</v>
      </c>
      <c r="J98" s="146">
        <f t="shared" si="38"/>
        <v>0</v>
      </c>
      <c r="K98" s="146">
        <f t="shared" si="38"/>
        <v>0</v>
      </c>
      <c r="L98" s="146">
        <f t="shared" si="38"/>
        <v>0</v>
      </c>
      <c r="M98" s="159">
        <f t="shared" si="27"/>
        <v>0</v>
      </c>
      <c r="N98" s="146">
        <f>+N68*(1-$C$86)</f>
        <v>0</v>
      </c>
      <c r="O98" s="146">
        <f>+O68*(1-$C$86)</f>
        <v>0</v>
      </c>
      <c r="P98" s="146">
        <f>+P68*(1-$C$86)</f>
        <v>0</v>
      </c>
      <c r="Q98" s="346">
        <f>+Q68*(1-$C$86)</f>
        <v>0</v>
      </c>
      <c r="R98" s="253">
        <f t="shared" si="21"/>
        <v>0</v>
      </c>
    </row>
    <row r="99" spans="1:18" x14ac:dyDescent="0.3">
      <c r="A99" s="143" t="s">
        <v>234</v>
      </c>
      <c r="B99" s="153" t="s">
        <v>253</v>
      </c>
      <c r="C99" s="159">
        <f t="shared" si="28"/>
        <v>0</v>
      </c>
      <c r="D99" s="159">
        <f t="shared" si="29"/>
        <v>0</v>
      </c>
      <c r="E99" s="146">
        <f t="shared" ref="E99:L99" si="39">+E70*(1-$C$86)</f>
        <v>0</v>
      </c>
      <c r="F99" s="146">
        <f t="shared" si="39"/>
        <v>0</v>
      </c>
      <c r="G99" s="146">
        <f t="shared" si="39"/>
        <v>0</v>
      </c>
      <c r="H99" s="146">
        <f t="shared" si="39"/>
        <v>0</v>
      </c>
      <c r="I99" s="146">
        <f t="shared" si="39"/>
        <v>0</v>
      </c>
      <c r="J99" s="146">
        <f t="shared" si="39"/>
        <v>0</v>
      </c>
      <c r="K99" s="146">
        <f t="shared" si="39"/>
        <v>0</v>
      </c>
      <c r="L99" s="146">
        <f t="shared" si="39"/>
        <v>0</v>
      </c>
      <c r="M99" s="159">
        <f t="shared" si="27"/>
        <v>0</v>
      </c>
      <c r="N99" s="146">
        <f>+N70*(1-$C$86)</f>
        <v>0</v>
      </c>
      <c r="O99" s="146">
        <f>+O70*(1-$C$86)</f>
        <v>0</v>
      </c>
      <c r="P99" s="146">
        <f>+P70*(1-$C$86)</f>
        <v>0</v>
      </c>
      <c r="Q99" s="346">
        <f>+Q70*(1-$C$86)</f>
        <v>0</v>
      </c>
      <c r="R99" s="253">
        <f t="shared" si="21"/>
        <v>0</v>
      </c>
    </row>
    <row r="100" spans="1:18" s="8" customFormat="1" x14ac:dyDescent="0.3">
      <c r="A100" s="516" t="s">
        <v>248</v>
      </c>
      <c r="B100" s="517"/>
      <c r="C100" s="141">
        <f t="shared" si="28"/>
        <v>0</v>
      </c>
      <c r="D100" s="141">
        <f t="shared" si="29"/>
        <v>0</v>
      </c>
      <c r="E100" s="136">
        <f>+SUM(E88:E99)</f>
        <v>0</v>
      </c>
      <c r="F100" s="136">
        <f t="shared" ref="F100:Q100" si="40">+SUM(F88:F99)</f>
        <v>0</v>
      </c>
      <c r="G100" s="136">
        <f t="shared" si="40"/>
        <v>0</v>
      </c>
      <c r="H100" s="136">
        <f t="shared" si="40"/>
        <v>0</v>
      </c>
      <c r="I100" s="136">
        <f t="shared" si="40"/>
        <v>0</v>
      </c>
      <c r="J100" s="136">
        <f t="shared" si="40"/>
        <v>0</v>
      </c>
      <c r="K100" s="136">
        <f t="shared" si="40"/>
        <v>0</v>
      </c>
      <c r="L100" s="136">
        <f t="shared" si="40"/>
        <v>0</v>
      </c>
      <c r="M100" s="142">
        <f t="shared" si="27"/>
        <v>0</v>
      </c>
      <c r="N100" s="136">
        <f t="shared" si="40"/>
        <v>0</v>
      </c>
      <c r="O100" s="136">
        <f t="shared" si="40"/>
        <v>0</v>
      </c>
      <c r="P100" s="136">
        <f t="shared" si="40"/>
        <v>0</v>
      </c>
      <c r="Q100" s="199">
        <f t="shared" si="40"/>
        <v>0</v>
      </c>
      <c r="R100" s="253">
        <f t="shared" si="21"/>
        <v>0</v>
      </c>
    </row>
    <row r="101" spans="1:18" s="8" customFormat="1" x14ac:dyDescent="0.3">
      <c r="A101" s="509" t="s">
        <v>249</v>
      </c>
      <c r="B101" s="510"/>
      <c r="C101" s="163">
        <f t="shared" si="28"/>
        <v>0</v>
      </c>
      <c r="D101" s="163">
        <f t="shared" si="29"/>
        <v>0</v>
      </c>
      <c r="E101" s="154">
        <f t="shared" ref="E101:L101" si="41">+E71-E100</f>
        <v>0</v>
      </c>
      <c r="F101" s="154">
        <f t="shared" si="41"/>
        <v>0</v>
      </c>
      <c r="G101" s="154">
        <f t="shared" si="41"/>
        <v>0</v>
      </c>
      <c r="H101" s="154">
        <f t="shared" si="41"/>
        <v>0</v>
      </c>
      <c r="I101" s="154">
        <f t="shared" si="41"/>
        <v>0</v>
      </c>
      <c r="J101" s="154">
        <f t="shared" si="41"/>
        <v>0</v>
      </c>
      <c r="K101" s="154">
        <f t="shared" si="41"/>
        <v>0</v>
      </c>
      <c r="L101" s="154">
        <f t="shared" si="41"/>
        <v>0</v>
      </c>
      <c r="M101" s="160">
        <f t="shared" si="27"/>
        <v>0</v>
      </c>
      <c r="N101" s="154">
        <f>+N71-N100</f>
        <v>0</v>
      </c>
      <c r="O101" s="154">
        <f>+O71-O100</f>
        <v>0</v>
      </c>
      <c r="P101" s="154">
        <f>+P71-P100</f>
        <v>0</v>
      </c>
      <c r="Q101" s="347">
        <f>+Q71-Q100</f>
        <v>0</v>
      </c>
      <c r="R101" s="253">
        <f t="shared" si="21"/>
        <v>0</v>
      </c>
    </row>
    <row r="102" spans="1:18" x14ac:dyDescent="0.3">
      <c r="A102" s="143" t="s">
        <v>83</v>
      </c>
      <c r="B102" s="144" t="s">
        <v>244</v>
      </c>
      <c r="C102" s="159">
        <f t="shared" si="28"/>
        <v>0</v>
      </c>
      <c r="D102" s="159">
        <f t="shared" si="29"/>
        <v>0</v>
      </c>
      <c r="E102" s="146">
        <f t="shared" ref="E102:L102" si="42">+E62</f>
        <v>0</v>
      </c>
      <c r="F102" s="146">
        <f t="shared" si="42"/>
        <v>0</v>
      </c>
      <c r="G102" s="146">
        <f t="shared" si="42"/>
        <v>0</v>
      </c>
      <c r="H102" s="146">
        <f t="shared" si="42"/>
        <v>0</v>
      </c>
      <c r="I102" s="146">
        <f t="shared" si="42"/>
        <v>0</v>
      </c>
      <c r="J102" s="146">
        <f t="shared" si="42"/>
        <v>0</v>
      </c>
      <c r="K102" s="146">
        <f t="shared" si="42"/>
        <v>0</v>
      </c>
      <c r="L102" s="146">
        <f t="shared" si="42"/>
        <v>0</v>
      </c>
      <c r="M102" s="159">
        <f t="shared" si="27"/>
        <v>0</v>
      </c>
      <c r="N102" s="146">
        <f>+N62</f>
        <v>0</v>
      </c>
      <c r="O102" s="146">
        <f>+O62</f>
        <v>0</v>
      </c>
      <c r="P102" s="146">
        <f>+P62</f>
        <v>0</v>
      </c>
      <c r="Q102" s="346">
        <f>+Q62</f>
        <v>0</v>
      </c>
      <c r="R102" s="253">
        <f t="shared" si="21"/>
        <v>0</v>
      </c>
    </row>
    <row r="103" spans="1:18" ht="15" customHeight="1" x14ac:dyDescent="0.3">
      <c r="A103" s="143" t="s">
        <v>87</v>
      </c>
      <c r="B103" s="144" t="s">
        <v>245</v>
      </c>
      <c r="C103" s="159">
        <f t="shared" si="28"/>
        <v>0</v>
      </c>
      <c r="D103" s="159">
        <f t="shared" si="29"/>
        <v>0</v>
      </c>
      <c r="E103" s="146">
        <f t="shared" ref="E103:L103" si="43">+E67</f>
        <v>0</v>
      </c>
      <c r="F103" s="146">
        <f t="shared" si="43"/>
        <v>0</v>
      </c>
      <c r="G103" s="146">
        <f t="shared" si="43"/>
        <v>0</v>
      </c>
      <c r="H103" s="146">
        <f t="shared" si="43"/>
        <v>0</v>
      </c>
      <c r="I103" s="146">
        <f t="shared" si="43"/>
        <v>0</v>
      </c>
      <c r="J103" s="146">
        <f t="shared" si="43"/>
        <v>0</v>
      </c>
      <c r="K103" s="146">
        <f t="shared" si="43"/>
        <v>0</v>
      </c>
      <c r="L103" s="146">
        <f t="shared" si="43"/>
        <v>0</v>
      </c>
      <c r="M103" s="159">
        <f t="shared" si="27"/>
        <v>0</v>
      </c>
      <c r="N103" s="146">
        <f>+N67</f>
        <v>0</v>
      </c>
      <c r="O103" s="146">
        <f>+O67</f>
        <v>0</v>
      </c>
      <c r="P103" s="146">
        <f>+P67</f>
        <v>0</v>
      </c>
      <c r="Q103" s="346">
        <f>+Q67</f>
        <v>0</v>
      </c>
      <c r="R103" s="253">
        <f t="shared" si="21"/>
        <v>0</v>
      </c>
    </row>
    <row r="104" spans="1:18" ht="15" customHeight="1" x14ac:dyDescent="0.3">
      <c r="A104" s="164" t="s">
        <v>254</v>
      </c>
      <c r="B104" s="155"/>
      <c r="C104" s="161">
        <f t="shared" si="28"/>
        <v>0</v>
      </c>
      <c r="D104" s="161">
        <f t="shared" si="29"/>
        <v>0</v>
      </c>
      <c r="E104" s="156">
        <f>+E102+E103</f>
        <v>0</v>
      </c>
      <c r="F104" s="156">
        <f t="shared" ref="F104:Q104" si="44">+F102+F103</f>
        <v>0</v>
      </c>
      <c r="G104" s="156">
        <f t="shared" si="44"/>
        <v>0</v>
      </c>
      <c r="H104" s="156">
        <f t="shared" si="44"/>
        <v>0</v>
      </c>
      <c r="I104" s="156">
        <f t="shared" si="44"/>
        <v>0</v>
      </c>
      <c r="J104" s="156">
        <f t="shared" si="44"/>
        <v>0</v>
      </c>
      <c r="K104" s="156">
        <f t="shared" si="44"/>
        <v>0</v>
      </c>
      <c r="L104" s="156">
        <f t="shared" si="44"/>
        <v>0</v>
      </c>
      <c r="M104" s="161">
        <f t="shared" si="27"/>
        <v>0</v>
      </c>
      <c r="N104" s="156">
        <f t="shared" si="44"/>
        <v>0</v>
      </c>
      <c r="O104" s="156">
        <f t="shared" si="44"/>
        <v>0</v>
      </c>
      <c r="P104" s="156">
        <f t="shared" si="44"/>
        <v>0</v>
      </c>
      <c r="Q104" s="348">
        <f t="shared" si="44"/>
        <v>0</v>
      </c>
      <c r="R104" s="253">
        <f t="shared" si="21"/>
        <v>0</v>
      </c>
    </row>
    <row r="105" spans="1:18" s="165" customFormat="1" ht="30" customHeight="1" thickBot="1" x14ac:dyDescent="0.3">
      <c r="A105" s="507" t="s">
        <v>258</v>
      </c>
      <c r="B105" s="508"/>
      <c r="C105" s="249">
        <f t="shared" si="28"/>
        <v>0</v>
      </c>
      <c r="D105" s="249">
        <f t="shared" si="29"/>
        <v>0</v>
      </c>
      <c r="E105" s="250">
        <f>+E101-E104</f>
        <v>0</v>
      </c>
      <c r="F105" s="250">
        <f t="shared" ref="F105:Q105" si="45">+F101-F104</f>
        <v>0</v>
      </c>
      <c r="G105" s="250">
        <f t="shared" si="45"/>
        <v>0</v>
      </c>
      <c r="H105" s="250">
        <f t="shared" si="45"/>
        <v>0</v>
      </c>
      <c r="I105" s="250">
        <f t="shared" si="45"/>
        <v>0</v>
      </c>
      <c r="J105" s="250">
        <f t="shared" si="45"/>
        <v>0</v>
      </c>
      <c r="K105" s="250">
        <f t="shared" si="45"/>
        <v>0</v>
      </c>
      <c r="L105" s="250">
        <f t="shared" si="45"/>
        <v>0</v>
      </c>
      <c r="M105" s="249">
        <f t="shared" si="27"/>
        <v>0</v>
      </c>
      <c r="N105" s="250">
        <f t="shared" si="45"/>
        <v>0</v>
      </c>
      <c r="O105" s="250">
        <f t="shared" si="45"/>
        <v>0</v>
      </c>
      <c r="P105" s="250">
        <f t="shared" si="45"/>
        <v>0</v>
      </c>
      <c r="Q105" s="349">
        <f t="shared" si="45"/>
        <v>0</v>
      </c>
      <c r="R105" s="257">
        <f t="shared" si="21"/>
        <v>0</v>
      </c>
    </row>
    <row r="106" spans="1:18" x14ac:dyDescent="0.3">
      <c r="A106" s="486" t="s">
        <v>259</v>
      </c>
      <c r="B106" s="487"/>
      <c r="C106" s="487"/>
      <c r="D106" s="487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8"/>
    </row>
    <row r="107" spans="1:18" ht="45" customHeight="1" x14ac:dyDescent="0.3">
      <c r="A107" s="489"/>
      <c r="B107" s="490"/>
      <c r="C107" s="490"/>
      <c r="D107" s="490"/>
      <c r="E107" s="490"/>
      <c r="F107" s="490"/>
      <c r="G107" s="490"/>
      <c r="H107" s="490"/>
      <c r="I107" s="490"/>
      <c r="J107" s="490"/>
      <c r="K107" s="490"/>
      <c r="L107" s="490"/>
      <c r="M107" s="490"/>
      <c r="N107" s="490"/>
      <c r="O107" s="490"/>
      <c r="P107" s="490"/>
      <c r="Q107" s="491"/>
    </row>
    <row r="108" spans="1:18" ht="5.0999999999999996" customHeight="1" thickBot="1" x14ac:dyDescent="0.35">
      <c r="A108" s="130"/>
      <c r="B108" s="179"/>
      <c r="C108" s="239"/>
      <c r="D108" s="239"/>
      <c r="E108" s="179"/>
      <c r="F108" s="179"/>
      <c r="G108" s="179"/>
      <c r="H108" s="179"/>
      <c r="I108" s="179"/>
      <c r="J108" s="179"/>
      <c r="K108" s="179"/>
      <c r="L108" s="179"/>
      <c r="M108" s="239"/>
      <c r="N108" s="179"/>
      <c r="O108" s="179"/>
      <c r="P108" s="179"/>
      <c r="Q108" s="183"/>
    </row>
  </sheetData>
  <sheetProtection algorithmName="SHA-512" hashValue="vVo2Ajm0WupASTdv0VHsnpDANsD00HLypoRaJdXQHoUgRswrCH9PvDCVNbZgth/oZIt3VQjxu3xEO4+ZeQpTxQ==" saltValue="0hOPJJ4yCmzrHOx0e5SHcw==" spinCount="100000" sheet="1" objects="1" scenarios="1"/>
  <mergeCells count="19">
    <mergeCell ref="R4:R5"/>
    <mergeCell ref="A2:Q2"/>
    <mergeCell ref="A3:Q3"/>
    <mergeCell ref="A87:B87"/>
    <mergeCell ref="A100:B100"/>
    <mergeCell ref="A76:B76"/>
    <mergeCell ref="A77:B77"/>
    <mergeCell ref="A1:Q1"/>
    <mergeCell ref="A106:Q106"/>
    <mergeCell ref="A107:Q107"/>
    <mergeCell ref="A71:B71"/>
    <mergeCell ref="A80:B80"/>
    <mergeCell ref="B4:B5"/>
    <mergeCell ref="M4:M5"/>
    <mergeCell ref="D4:D5"/>
    <mergeCell ref="C4:C5"/>
    <mergeCell ref="A6:Q6"/>
    <mergeCell ref="A105:B105"/>
    <mergeCell ref="A101:B101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="110" zoomScaleNormal="110" zoomScaleSheetLayoutView="100" workbookViewId="0">
      <pane xSplit="1" topLeftCell="B1" activePane="topRight" state="frozen"/>
      <selection activeCell="J84" sqref="J84:J85"/>
      <selection pane="topRight" activeCell="G104" sqref="G104"/>
    </sheetView>
  </sheetViews>
  <sheetFormatPr defaultColWidth="9.140625" defaultRowHeight="15" x14ac:dyDescent="0.3"/>
  <cols>
    <col min="1" max="1" width="4.28515625" style="3" customWidth="1"/>
    <col min="2" max="2" width="43.7109375" style="3" customWidth="1"/>
    <col min="3" max="4" width="17.5703125" style="3" customWidth="1"/>
    <col min="5" max="10" width="16.85546875" style="3" customWidth="1"/>
    <col min="11" max="12" width="16.5703125" style="3" customWidth="1"/>
    <col min="13" max="13" width="16.42578125" style="3" customWidth="1"/>
    <col min="14" max="16" width="13.7109375" style="3" customWidth="1"/>
    <col min="17" max="16384" width="9.140625" style="3"/>
  </cols>
  <sheetData>
    <row r="1" spans="1:17" ht="17.25" x14ac:dyDescent="0.35">
      <c r="A1" s="446" t="s">
        <v>121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8"/>
    </row>
    <row r="2" spans="1:17" ht="17.25" x14ac:dyDescent="0.35">
      <c r="A2" s="474">
        <f>+'Dati generali'!A2:D2</f>
        <v>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6"/>
    </row>
    <row r="3" spans="1:17" ht="18" thickBot="1" x14ac:dyDescent="0.4">
      <c r="A3" s="477" t="s">
        <v>261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9"/>
    </row>
    <row r="4" spans="1:17" ht="18" customHeight="1" x14ac:dyDescent="0.35">
      <c r="A4" s="184" t="s">
        <v>262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7" ht="15" customHeight="1" x14ac:dyDescent="0.35">
      <c r="A5" s="187"/>
      <c r="B5" s="540" t="s">
        <v>336</v>
      </c>
      <c r="C5" s="540"/>
      <c r="D5" s="540"/>
      <c r="E5" s="540"/>
      <c r="F5" s="541"/>
      <c r="G5" s="407"/>
      <c r="H5" s="111"/>
      <c r="I5" s="111"/>
      <c r="J5" s="111"/>
      <c r="K5" s="111"/>
      <c r="L5" s="111"/>
      <c r="M5" s="178"/>
    </row>
    <row r="6" spans="1:17" ht="4.9000000000000004" customHeight="1" x14ac:dyDescent="0.35">
      <c r="A6" s="137"/>
      <c r="B6" s="111"/>
      <c r="C6" s="111"/>
      <c r="D6" s="443"/>
      <c r="E6" s="443"/>
      <c r="F6" s="443"/>
      <c r="G6" s="111"/>
      <c r="H6" s="111"/>
      <c r="I6" s="111"/>
      <c r="J6" s="111"/>
      <c r="K6" s="111"/>
      <c r="L6" s="111"/>
      <c r="M6" s="178"/>
    </row>
    <row r="7" spans="1:17" x14ac:dyDescent="0.3">
      <c r="A7" s="137"/>
      <c r="B7" s="111" t="s">
        <v>146</v>
      </c>
      <c r="C7" s="111"/>
      <c r="D7" s="111"/>
      <c r="E7" s="111"/>
      <c r="F7" s="111"/>
      <c r="G7" s="259">
        <f>+'Dati generali'!C40</f>
        <v>0</v>
      </c>
      <c r="H7" s="111"/>
      <c r="I7" s="111"/>
      <c r="J7" s="111"/>
      <c r="K7" s="111"/>
      <c r="L7" s="111"/>
      <c r="M7" s="178"/>
    </row>
    <row r="8" spans="1:17" ht="4.9000000000000004" customHeight="1" thickBot="1" x14ac:dyDescent="0.35">
      <c r="A8" s="130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3"/>
    </row>
    <row r="9" spans="1:17" ht="15" customHeight="1" thickBot="1" x14ac:dyDescent="0.35">
      <c r="A9" s="198"/>
      <c r="B9" s="299" t="s">
        <v>358</v>
      </c>
      <c r="C9" s="270">
        <f>+Coproduttori!$B$142</f>
        <v>0</v>
      </c>
      <c r="D9" s="261"/>
      <c r="E9" s="261"/>
      <c r="F9" s="261"/>
      <c r="G9" s="261"/>
      <c r="H9" s="261"/>
      <c r="I9" s="535" t="s">
        <v>133</v>
      </c>
      <c r="J9" s="536"/>
      <c r="K9" s="537" t="s">
        <v>134</v>
      </c>
      <c r="L9" s="538"/>
      <c r="M9" s="539"/>
    </row>
    <row r="10" spans="1:17" ht="15" customHeight="1" x14ac:dyDescent="0.3">
      <c r="A10" s="180" t="s">
        <v>337</v>
      </c>
      <c r="B10" s="196"/>
      <c r="C10" s="196"/>
      <c r="D10" s="196"/>
      <c r="E10" s="196"/>
      <c r="F10" s="196"/>
      <c r="G10" s="196"/>
      <c r="H10" s="196"/>
      <c r="I10" s="530" t="str">
        <f>+IF($G$5="Girato Lazio","DA COMPILARE","NON COMPILARE")</f>
        <v>NON COMPILARE</v>
      </c>
      <c r="J10" s="531"/>
      <c r="K10" s="530" t="str">
        <f>+IF($G$5="Speso Lazio","DA COMPILARE","NON COMPILARE")</f>
        <v>NON COMPILARE</v>
      </c>
      <c r="L10" s="532"/>
      <c r="M10" s="531"/>
    </row>
    <row r="11" spans="1:17" ht="15" customHeight="1" x14ac:dyDescent="0.3">
      <c r="A11" s="278"/>
      <c r="B11" s="273"/>
      <c r="C11" s="189" t="s">
        <v>131</v>
      </c>
      <c r="D11" s="188" t="s">
        <v>132</v>
      </c>
      <c r="E11" s="188" t="s">
        <v>345</v>
      </c>
      <c r="F11" s="188" t="s">
        <v>346</v>
      </c>
      <c r="G11" s="188" t="s">
        <v>350</v>
      </c>
      <c r="H11" s="188" t="s">
        <v>351</v>
      </c>
      <c r="I11" s="290" t="s">
        <v>352</v>
      </c>
      <c r="J11" s="279" t="s">
        <v>353</v>
      </c>
      <c r="K11" s="297" t="s">
        <v>356</v>
      </c>
      <c r="L11" s="267" t="s">
        <v>357</v>
      </c>
      <c r="M11" s="279" t="s">
        <v>353</v>
      </c>
    </row>
    <row r="12" spans="1:17" ht="90" customHeight="1" x14ac:dyDescent="0.3">
      <c r="A12" s="280"/>
      <c r="B12" s="274"/>
      <c r="C12" s="271" t="s">
        <v>341</v>
      </c>
      <c r="D12" s="272" t="s">
        <v>342</v>
      </c>
      <c r="E12" s="272" t="s">
        <v>343</v>
      </c>
      <c r="F12" s="272" t="s">
        <v>359</v>
      </c>
      <c r="G12" s="272" t="s">
        <v>298</v>
      </c>
      <c r="H12" s="272" t="s">
        <v>360</v>
      </c>
      <c r="I12" s="291" t="s">
        <v>135</v>
      </c>
      <c r="J12" s="281" t="s">
        <v>354</v>
      </c>
      <c r="K12" s="291" t="s">
        <v>124</v>
      </c>
      <c r="L12" s="272" t="s">
        <v>135</v>
      </c>
      <c r="M12" s="281" t="s">
        <v>136</v>
      </c>
    </row>
    <row r="13" spans="1:17" x14ac:dyDescent="0.3">
      <c r="A13" s="193">
        <v>1</v>
      </c>
      <c r="B13" s="190" t="s">
        <v>37</v>
      </c>
      <c r="C13" s="95">
        <f>+'Costo di Produzione'!$E$7-'Costo di Produzione'!$E$93-'Costo di Produzione'!$E$94</f>
        <v>0</v>
      </c>
      <c r="D13" s="408"/>
      <c r="E13" s="408"/>
      <c r="F13" s="95">
        <f>+C13-E13</f>
        <v>0</v>
      </c>
      <c r="G13" s="95">
        <f>+F13*N27</f>
        <v>0</v>
      </c>
      <c r="H13" s="265">
        <f>+F13-G13</f>
        <v>0</v>
      </c>
      <c r="I13" s="292">
        <f>+H13*$G$7</f>
        <v>0</v>
      </c>
      <c r="J13" s="413"/>
      <c r="K13" s="415"/>
      <c r="L13" s="95">
        <f t="shared" ref="L13:L20" si="0">+IF(K13&gt;H13,H13,K13)</f>
        <v>0</v>
      </c>
      <c r="M13" s="413"/>
      <c r="N13" s="7"/>
      <c r="O13" s="7"/>
      <c r="P13" s="7"/>
      <c r="Q13" s="7"/>
    </row>
    <row r="14" spans="1:17" x14ac:dyDescent="0.3">
      <c r="A14" s="181">
        <v>2</v>
      </c>
      <c r="B14" s="97" t="s">
        <v>263</v>
      </c>
      <c r="C14" s="99">
        <f>+'Costo di Produzione'!$E$13-'Costo di Produzione'!$E$95</f>
        <v>0</v>
      </c>
      <c r="D14" s="401"/>
      <c r="E14" s="401"/>
      <c r="F14" s="99">
        <f t="shared" ref="F14:F20" si="1">+C14-E14</f>
        <v>0</v>
      </c>
      <c r="G14" s="99">
        <f>+F14*N27</f>
        <v>0</v>
      </c>
      <c r="H14" s="173">
        <f t="shared" ref="H14:H20" si="2">+F14-G14</f>
        <v>0</v>
      </c>
      <c r="I14" s="293">
        <f t="shared" ref="I14:I20" si="3">+H14*$G$7</f>
        <v>0</v>
      </c>
      <c r="J14" s="403"/>
      <c r="K14" s="416"/>
      <c r="L14" s="99">
        <f t="shared" si="0"/>
        <v>0</v>
      </c>
      <c r="M14" s="403"/>
      <c r="N14" s="7"/>
      <c r="O14" s="7"/>
      <c r="P14" s="7"/>
      <c r="Q14" s="7"/>
    </row>
    <row r="15" spans="1:17" x14ac:dyDescent="0.3">
      <c r="A15" s="96">
        <v>3</v>
      </c>
      <c r="B15" s="97" t="s">
        <v>8</v>
      </c>
      <c r="C15" s="99">
        <f>+'Costo di Produzione'!$E$16-'Costo di Produzione'!$E$96</f>
        <v>0</v>
      </c>
      <c r="D15" s="401"/>
      <c r="E15" s="401"/>
      <c r="F15" s="99">
        <f t="shared" si="1"/>
        <v>0</v>
      </c>
      <c r="G15" s="99">
        <f>+F15*N27</f>
        <v>0</v>
      </c>
      <c r="H15" s="173">
        <f t="shared" si="2"/>
        <v>0</v>
      </c>
      <c r="I15" s="293">
        <f t="shared" si="3"/>
        <v>0</v>
      </c>
      <c r="J15" s="403"/>
      <c r="K15" s="416"/>
      <c r="L15" s="99">
        <f t="shared" si="0"/>
        <v>0</v>
      </c>
      <c r="M15" s="403"/>
      <c r="N15" s="7"/>
      <c r="O15" s="7"/>
      <c r="P15" s="7"/>
      <c r="Q15" s="7"/>
    </row>
    <row r="16" spans="1:17" x14ac:dyDescent="0.3">
      <c r="A16" s="181">
        <v>4</v>
      </c>
      <c r="B16" s="97" t="s">
        <v>12</v>
      </c>
      <c r="C16" s="99">
        <f>+'Costo di Produzione'!$E$21</f>
        <v>0</v>
      </c>
      <c r="D16" s="401"/>
      <c r="E16" s="401"/>
      <c r="F16" s="99">
        <f t="shared" si="1"/>
        <v>0</v>
      </c>
      <c r="G16" s="99">
        <f>+F16*N27</f>
        <v>0</v>
      </c>
      <c r="H16" s="173">
        <f t="shared" si="2"/>
        <v>0</v>
      </c>
      <c r="I16" s="293">
        <f t="shared" si="3"/>
        <v>0</v>
      </c>
      <c r="J16" s="403"/>
      <c r="K16" s="416"/>
      <c r="L16" s="99">
        <f t="shared" si="0"/>
        <v>0</v>
      </c>
      <c r="M16" s="403"/>
      <c r="N16" s="7"/>
      <c r="O16" s="7"/>
      <c r="P16" s="7"/>
      <c r="Q16" s="7"/>
    </row>
    <row r="17" spans="1:17" x14ac:dyDescent="0.3">
      <c r="A17" s="181">
        <v>5</v>
      </c>
      <c r="B17" s="97" t="s">
        <v>22</v>
      </c>
      <c r="C17" s="99">
        <f>+'Costo di Produzione'!$E$37</f>
        <v>0</v>
      </c>
      <c r="D17" s="401"/>
      <c r="E17" s="401"/>
      <c r="F17" s="99">
        <f t="shared" si="1"/>
        <v>0</v>
      </c>
      <c r="G17" s="99">
        <f>+F17*N27</f>
        <v>0</v>
      </c>
      <c r="H17" s="173">
        <f t="shared" si="2"/>
        <v>0</v>
      </c>
      <c r="I17" s="293">
        <f t="shared" si="3"/>
        <v>0</v>
      </c>
      <c r="J17" s="403"/>
      <c r="K17" s="416"/>
      <c r="L17" s="99">
        <f t="shared" si="0"/>
        <v>0</v>
      </c>
      <c r="M17" s="403"/>
      <c r="N17" s="7"/>
      <c r="O17" s="7"/>
      <c r="P17" s="7"/>
      <c r="Q17" s="7"/>
    </row>
    <row r="18" spans="1:17" x14ac:dyDescent="0.3">
      <c r="A18" s="96">
        <v>6</v>
      </c>
      <c r="B18" s="97" t="s">
        <v>89</v>
      </c>
      <c r="C18" s="99">
        <f>+'Costo di Produzione'!$E$46</f>
        <v>0</v>
      </c>
      <c r="D18" s="401"/>
      <c r="E18" s="401"/>
      <c r="F18" s="99">
        <f t="shared" si="1"/>
        <v>0</v>
      </c>
      <c r="G18" s="99">
        <f>+F18*N27</f>
        <v>0</v>
      </c>
      <c r="H18" s="173">
        <f t="shared" si="2"/>
        <v>0</v>
      </c>
      <c r="I18" s="293">
        <f t="shared" si="3"/>
        <v>0</v>
      </c>
      <c r="J18" s="403"/>
      <c r="K18" s="416"/>
      <c r="L18" s="99">
        <f t="shared" si="0"/>
        <v>0</v>
      </c>
      <c r="M18" s="403"/>
      <c r="N18" s="7"/>
      <c r="O18" s="7"/>
      <c r="P18" s="7"/>
      <c r="Q18" s="7"/>
    </row>
    <row r="19" spans="1:17" x14ac:dyDescent="0.3">
      <c r="A19" s="96">
        <v>7</v>
      </c>
      <c r="B19" s="97" t="s">
        <v>77</v>
      </c>
      <c r="C19" s="99">
        <f>+'Costo di Produzione'!$E$56-'Costo di Produzione'!$E$88-'Costo di Produzione'!$E$89-'Costo di Produzione'!$E$90-'Costo di Produzione'!$E$91-'Costo di Produzione'!$E$102</f>
        <v>0</v>
      </c>
      <c r="D19" s="401"/>
      <c r="E19" s="401">
        <f>-N25+'Costo di Produzione'!$E$59</f>
        <v>0</v>
      </c>
      <c r="F19" s="99">
        <f t="shared" si="1"/>
        <v>0</v>
      </c>
      <c r="G19" s="99">
        <f>+F19*N27</f>
        <v>0</v>
      </c>
      <c r="H19" s="173">
        <f t="shared" si="2"/>
        <v>0</v>
      </c>
      <c r="I19" s="293">
        <f t="shared" si="3"/>
        <v>0</v>
      </c>
      <c r="J19" s="403"/>
      <c r="K19" s="416"/>
      <c r="L19" s="99">
        <f t="shared" si="0"/>
        <v>0</v>
      </c>
      <c r="M19" s="403"/>
      <c r="N19" s="7"/>
      <c r="O19" s="7"/>
      <c r="P19" s="7"/>
      <c r="Q19" s="7"/>
    </row>
    <row r="20" spans="1:17" ht="15" customHeight="1" x14ac:dyDescent="0.3">
      <c r="A20" s="100">
        <v>8</v>
      </c>
      <c r="B20" s="101" t="s">
        <v>250</v>
      </c>
      <c r="C20" s="103">
        <f>+'Costo di Produzione'!$E$65-'Costo di Produzione'!$E$92-'Costo di Produzione'!$E$97-'Costo di Produzione'!$E$98-'Costo di Produzione'!$E$99-'Costo di Produzione'!$E$103</f>
        <v>0</v>
      </c>
      <c r="D20" s="409"/>
      <c r="E20" s="409"/>
      <c r="F20" s="103">
        <f t="shared" si="1"/>
        <v>0</v>
      </c>
      <c r="G20" s="103">
        <f>+F20*N27</f>
        <v>0</v>
      </c>
      <c r="H20" s="266">
        <f t="shared" si="2"/>
        <v>0</v>
      </c>
      <c r="I20" s="294">
        <f t="shared" si="3"/>
        <v>0</v>
      </c>
      <c r="J20" s="414"/>
      <c r="K20" s="417"/>
      <c r="L20" s="103">
        <f t="shared" si="0"/>
        <v>0</v>
      </c>
      <c r="M20" s="414"/>
    </row>
    <row r="21" spans="1:17" ht="15.75" thickBot="1" x14ac:dyDescent="0.35">
      <c r="A21" s="509" t="s">
        <v>348</v>
      </c>
      <c r="B21" s="510"/>
      <c r="C21" s="192">
        <f>+SUM(C13:C20)</f>
        <v>0</v>
      </c>
      <c r="D21" s="192">
        <f>+SUM(D13:D20)</f>
        <v>0</v>
      </c>
      <c r="E21" s="192">
        <f>+SUM(E13:E20)</f>
        <v>0</v>
      </c>
      <c r="F21" s="192">
        <f>+SUM(F13:F20)</f>
        <v>0</v>
      </c>
      <c r="G21" s="192">
        <f>+SUM(G13:G20)</f>
        <v>0</v>
      </c>
      <c r="H21" s="154">
        <f t="shared" ref="H21:M21" si="4">+SUM(H13:H20)</f>
        <v>0</v>
      </c>
      <c r="I21" s="295">
        <f t="shared" ref="I21" si="5">+SUM(I13:I20)</f>
        <v>0</v>
      </c>
      <c r="J21" s="296">
        <f t="shared" si="4"/>
        <v>0</v>
      </c>
      <c r="K21" s="295">
        <f>+SUM(K13:K20)</f>
        <v>0</v>
      </c>
      <c r="L21" s="298">
        <f>+SUM(L13:L20)</f>
        <v>0</v>
      </c>
      <c r="M21" s="296">
        <f t="shared" si="4"/>
        <v>0</v>
      </c>
    </row>
    <row r="22" spans="1:17" x14ac:dyDescent="0.3">
      <c r="A22" s="134"/>
      <c r="B22" s="190" t="s">
        <v>122</v>
      </c>
      <c r="C22" s="265">
        <f>+'Costo di Produzione'!$E$100</f>
        <v>0</v>
      </c>
      <c r="D22" s="410"/>
      <c r="E22" s="410"/>
      <c r="F22" s="265">
        <f t="shared" ref="F22:F23" si="6">+C22-E22</f>
        <v>0</v>
      </c>
      <c r="G22" s="95">
        <f>+F22*N27</f>
        <v>0</v>
      </c>
      <c r="H22" s="282"/>
      <c r="I22" s="173"/>
      <c r="J22" s="173"/>
      <c r="K22" s="111"/>
      <c r="L22" s="111"/>
      <c r="M22" s="283"/>
    </row>
    <row r="23" spans="1:17" x14ac:dyDescent="0.3">
      <c r="A23" s="137"/>
      <c r="B23" s="97" t="s">
        <v>264</v>
      </c>
      <c r="C23" s="173">
        <f>+'Costo di Produzione'!$E$104</f>
        <v>0</v>
      </c>
      <c r="D23" s="411"/>
      <c r="E23" s="411"/>
      <c r="F23" s="173">
        <f t="shared" si="6"/>
        <v>0</v>
      </c>
      <c r="G23" s="99">
        <f>+F23*N27</f>
        <v>0</v>
      </c>
      <c r="H23" s="283"/>
      <c r="I23" s="173"/>
      <c r="J23" s="173"/>
      <c r="K23" s="111"/>
      <c r="L23" s="111"/>
      <c r="M23" s="283"/>
    </row>
    <row r="24" spans="1:17" x14ac:dyDescent="0.3">
      <c r="A24" s="137"/>
      <c r="B24" s="97" t="s">
        <v>265</v>
      </c>
      <c r="C24" s="258"/>
      <c r="D24" s="173"/>
      <c r="E24" s="173"/>
      <c r="F24" s="173">
        <f>+E21+E22+E23</f>
        <v>0</v>
      </c>
      <c r="G24" s="99">
        <f>+F24*N27</f>
        <v>0</v>
      </c>
      <c r="H24" s="283"/>
      <c r="I24" s="173"/>
      <c r="J24" s="173"/>
      <c r="K24" s="111"/>
      <c r="L24" s="111"/>
      <c r="M24" s="283"/>
      <c r="N24" s="3" t="s">
        <v>347</v>
      </c>
    </row>
    <row r="25" spans="1:17" x14ac:dyDescent="0.3">
      <c r="A25" s="171"/>
      <c r="B25" s="277" t="s">
        <v>338</v>
      </c>
      <c r="C25" s="275"/>
      <c r="D25" s="412"/>
      <c r="E25" s="266"/>
      <c r="F25" s="266"/>
      <c r="G25" s="103"/>
      <c r="H25" s="284"/>
      <c r="I25" s="173"/>
      <c r="J25" s="173"/>
      <c r="K25" s="111"/>
      <c r="L25" s="111"/>
      <c r="M25" s="283"/>
      <c r="N25" s="263">
        <f>+IF(D25&gt;(+D21+D22+D23)*0.15,(+D21+D22+D23)*0.15,+D25)</f>
        <v>0</v>
      </c>
    </row>
    <row r="26" spans="1:17" ht="16.899999999999999" customHeight="1" x14ac:dyDescent="0.3">
      <c r="A26" s="509" t="s">
        <v>137</v>
      </c>
      <c r="B26" s="510"/>
      <c r="C26" s="264">
        <f>+SUM(C21:C25)</f>
        <v>0</v>
      </c>
      <c r="D26" s="264">
        <f t="shared" ref="D26:F26" si="7">+SUM(D21:D25)</f>
        <v>0</v>
      </c>
      <c r="E26" s="264">
        <f t="shared" si="7"/>
        <v>0</v>
      </c>
      <c r="F26" s="264">
        <f t="shared" si="7"/>
        <v>0</v>
      </c>
      <c r="G26" s="191">
        <f>-'Costo di Produzione'!$E$77</f>
        <v>0</v>
      </c>
      <c r="H26" s="234"/>
      <c r="I26" s="111"/>
      <c r="J26" s="173"/>
      <c r="K26" s="111"/>
      <c r="L26" s="111"/>
      <c r="M26" s="283"/>
      <c r="N26" s="3" t="s">
        <v>394</v>
      </c>
    </row>
    <row r="27" spans="1:17" ht="15.75" thickBot="1" x14ac:dyDescent="0.35">
      <c r="A27" s="285"/>
      <c r="B27" s="286" t="s">
        <v>103</v>
      </c>
      <c r="C27" s="287">
        <f>-C26+'Costo di Produzione'!$E$71</f>
        <v>0</v>
      </c>
      <c r="D27" s="288"/>
      <c r="E27" s="288"/>
      <c r="F27" s="288"/>
      <c r="G27" s="288">
        <f>+G26-SUM(G21:G25)</f>
        <v>0</v>
      </c>
      <c r="H27" s="289"/>
      <c r="I27" s="179"/>
      <c r="J27" s="179"/>
      <c r="K27" s="179"/>
      <c r="L27" s="179"/>
      <c r="M27" s="183"/>
      <c r="N27" s="269">
        <f>+IF(F26&gt;0,G26/F26,0)</f>
        <v>0</v>
      </c>
    </row>
    <row r="28" spans="1:17" x14ac:dyDescent="0.3">
      <c r="A28" s="238" t="s">
        <v>259</v>
      </c>
      <c r="B28" s="111"/>
      <c r="C28" s="111"/>
      <c r="D28" s="173"/>
      <c r="E28" s="173"/>
      <c r="F28" s="173"/>
      <c r="G28" s="173"/>
      <c r="H28" s="111"/>
      <c r="I28" s="196"/>
      <c r="J28" s="196"/>
      <c r="K28" s="196"/>
      <c r="L28" s="196"/>
      <c r="M28" s="196"/>
    </row>
    <row r="29" spans="1:17" ht="30" customHeight="1" x14ac:dyDescent="0.3">
      <c r="A29" s="137"/>
      <c r="B29" s="522" t="s">
        <v>344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</row>
    <row r="30" spans="1:17" ht="5.0999999999999996" customHeight="1" thickBot="1" x14ac:dyDescent="0.35">
      <c r="A30" s="130"/>
      <c r="B30" s="179"/>
      <c r="C30" s="179"/>
      <c r="D30" s="182"/>
      <c r="E30" s="182"/>
      <c r="F30" s="182"/>
      <c r="G30" s="182"/>
      <c r="H30" s="179"/>
      <c r="I30" s="179"/>
      <c r="J30" s="179"/>
      <c r="K30" s="111"/>
      <c r="L30" s="179"/>
      <c r="M30" s="179"/>
    </row>
    <row r="31" spans="1:17" x14ac:dyDescent="0.3">
      <c r="A31" s="300" t="s">
        <v>268</v>
      </c>
      <c r="B31" s="301"/>
      <c r="C31" s="195"/>
      <c r="D31" s="526" t="s">
        <v>269</v>
      </c>
      <c r="E31" s="528" t="s">
        <v>270</v>
      </c>
      <c r="F31" s="524" t="s">
        <v>135</v>
      </c>
      <c r="G31" s="526" t="s">
        <v>355</v>
      </c>
      <c r="H31" s="526" t="s">
        <v>267</v>
      </c>
      <c r="I31" s="526" t="s">
        <v>271</v>
      </c>
      <c r="J31" s="533" t="s">
        <v>272</v>
      </c>
      <c r="K31" s="260"/>
      <c r="L31" s="196"/>
      <c r="M31" s="197"/>
    </row>
    <row r="32" spans="1:17" x14ac:dyDescent="0.3">
      <c r="A32" s="137"/>
      <c r="B32" s="353" t="s">
        <v>231</v>
      </c>
      <c r="C32" s="418"/>
      <c r="D32" s="527"/>
      <c r="E32" s="529"/>
      <c r="F32" s="525"/>
      <c r="G32" s="527"/>
      <c r="H32" s="527"/>
      <c r="I32" s="527"/>
      <c r="J32" s="534"/>
      <c r="K32" s="268"/>
      <c r="L32" s="111"/>
      <c r="M32" s="178"/>
    </row>
    <row r="33" spans="1:17" ht="15" customHeight="1" x14ac:dyDescent="0.3">
      <c r="A33" s="171"/>
      <c r="B33" s="353" t="s">
        <v>235</v>
      </c>
      <c r="C33" s="418"/>
      <c r="D33" s="103">
        <f>+IF($G$5="Girato Lazio",+$G$7*J21,+M21)</f>
        <v>0</v>
      </c>
      <c r="E33" s="215">
        <f>+H21-IF($G$5="Speso Lazio",+L21,I21)</f>
        <v>0</v>
      </c>
      <c r="F33" s="119">
        <f>+IF($G$5="Speso Lazio",+L21,I21)</f>
        <v>0</v>
      </c>
      <c r="G33" s="103">
        <f>+IF(E33&lt;(0.25*F33),E33,0.25*F33)</f>
        <v>0</v>
      </c>
      <c r="H33" s="103">
        <f>+C32+C33</f>
        <v>0</v>
      </c>
      <c r="I33" s="103">
        <f>+D33*0.15</f>
        <v>0</v>
      </c>
      <c r="J33" s="216">
        <f>+SUM(F33:I33)</f>
        <v>0</v>
      </c>
      <c r="K33" s="136"/>
      <c r="L33" s="111"/>
      <c r="M33" s="178"/>
    </row>
    <row r="34" spans="1:17" ht="4.9000000000000004" customHeight="1" thickBot="1" x14ac:dyDescent="0.35">
      <c r="A34" s="130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83"/>
    </row>
    <row r="35" spans="1:17" ht="15" customHeight="1" thickBot="1" x14ac:dyDescent="0.35">
      <c r="A35" s="198"/>
      <c r="B35" s="299" t="s">
        <v>361</v>
      </c>
      <c r="C35" s="270">
        <f>+Coproduttori!$B$143</f>
        <v>0</v>
      </c>
      <c r="D35" s="261"/>
      <c r="E35" s="261"/>
      <c r="F35" s="261"/>
      <c r="G35" s="261"/>
      <c r="H35" s="261"/>
      <c r="I35" s="535" t="s">
        <v>133</v>
      </c>
      <c r="J35" s="536"/>
      <c r="K35" s="537" t="s">
        <v>134</v>
      </c>
      <c r="L35" s="538"/>
      <c r="M35" s="539"/>
    </row>
    <row r="36" spans="1:17" ht="15" customHeight="1" x14ac:dyDescent="0.3">
      <c r="A36" s="180" t="s">
        <v>337</v>
      </c>
      <c r="B36" s="196"/>
      <c r="C36" s="196"/>
      <c r="D36" s="196"/>
      <c r="E36" s="196"/>
      <c r="F36" s="196"/>
      <c r="G36" s="196"/>
      <c r="H36" s="196"/>
      <c r="I36" s="530" t="str">
        <f>+IF($G$5="Girato Lazio","DA COMPILARE","NON COMPILARE")</f>
        <v>NON COMPILARE</v>
      </c>
      <c r="J36" s="531"/>
      <c r="K36" s="530" t="str">
        <f>+IF($G$5="Speso Lazio","DA COMPILARE","NON COMPILARE")</f>
        <v>NON COMPILARE</v>
      </c>
      <c r="L36" s="532"/>
      <c r="M36" s="531"/>
    </row>
    <row r="37" spans="1:17" ht="15" customHeight="1" x14ac:dyDescent="0.3">
      <c r="A37" s="278"/>
      <c r="B37" s="273"/>
      <c r="C37" s="189" t="s">
        <v>131</v>
      </c>
      <c r="D37" s="188" t="s">
        <v>132</v>
      </c>
      <c r="E37" s="188" t="s">
        <v>345</v>
      </c>
      <c r="F37" s="188" t="s">
        <v>346</v>
      </c>
      <c r="G37" s="188" t="s">
        <v>350</v>
      </c>
      <c r="H37" s="188" t="s">
        <v>351</v>
      </c>
      <c r="I37" s="290" t="s">
        <v>352</v>
      </c>
      <c r="J37" s="279" t="s">
        <v>353</v>
      </c>
      <c r="K37" s="297" t="s">
        <v>356</v>
      </c>
      <c r="L37" s="267" t="s">
        <v>357</v>
      </c>
      <c r="M37" s="279" t="s">
        <v>353</v>
      </c>
    </row>
    <row r="38" spans="1:17" ht="90" customHeight="1" x14ac:dyDescent="0.3">
      <c r="A38" s="280"/>
      <c r="B38" s="274"/>
      <c r="C38" s="271" t="s">
        <v>341</v>
      </c>
      <c r="D38" s="272" t="s">
        <v>342</v>
      </c>
      <c r="E38" s="272" t="s">
        <v>343</v>
      </c>
      <c r="F38" s="272" t="s">
        <v>359</v>
      </c>
      <c r="G38" s="272" t="s">
        <v>298</v>
      </c>
      <c r="H38" s="272" t="s">
        <v>360</v>
      </c>
      <c r="I38" s="291" t="s">
        <v>135</v>
      </c>
      <c r="J38" s="281" t="s">
        <v>354</v>
      </c>
      <c r="K38" s="291" t="s">
        <v>124</v>
      </c>
      <c r="L38" s="272" t="s">
        <v>135</v>
      </c>
      <c r="M38" s="281" t="s">
        <v>136</v>
      </c>
    </row>
    <row r="39" spans="1:17" x14ac:dyDescent="0.3">
      <c r="A39" s="193">
        <v>1</v>
      </c>
      <c r="B39" s="190" t="s">
        <v>37</v>
      </c>
      <c r="C39" s="95">
        <f>+'Costo di Produzione'!$F$7-'Costo di Produzione'!$F$93-'Costo di Produzione'!$F$94</f>
        <v>0</v>
      </c>
      <c r="D39" s="408"/>
      <c r="E39" s="408"/>
      <c r="F39" s="95">
        <f>+C39-E39</f>
        <v>0</v>
      </c>
      <c r="G39" s="95">
        <f>+F39*N53</f>
        <v>0</v>
      </c>
      <c r="H39" s="265">
        <f>+F39-G39</f>
        <v>0</v>
      </c>
      <c r="I39" s="292">
        <f>+H39*$G$7</f>
        <v>0</v>
      </c>
      <c r="J39" s="413"/>
      <c r="K39" s="415"/>
      <c r="L39" s="95">
        <f t="shared" ref="L39:L46" si="8">+IF(K39&gt;H39,H39,K39)</f>
        <v>0</v>
      </c>
      <c r="M39" s="413"/>
      <c r="N39" s="7"/>
      <c r="O39" s="7"/>
      <c r="P39" s="7"/>
      <c r="Q39" s="7"/>
    </row>
    <row r="40" spans="1:17" x14ac:dyDescent="0.3">
      <c r="A40" s="181">
        <v>2</v>
      </c>
      <c r="B40" s="97" t="s">
        <v>263</v>
      </c>
      <c r="C40" s="99">
        <f>+'Costo di Produzione'!$F$13-'Costo di Produzione'!$F$95</f>
        <v>0</v>
      </c>
      <c r="D40" s="401"/>
      <c r="E40" s="401"/>
      <c r="F40" s="99">
        <f t="shared" ref="F40:F46" si="9">+C40-E40</f>
        <v>0</v>
      </c>
      <c r="G40" s="99">
        <f>+F40*N53</f>
        <v>0</v>
      </c>
      <c r="H40" s="173">
        <f t="shared" ref="H40:H46" si="10">+F40-G40</f>
        <v>0</v>
      </c>
      <c r="I40" s="293">
        <f t="shared" ref="I40:I46" si="11">+H40*$G$7</f>
        <v>0</v>
      </c>
      <c r="J40" s="403"/>
      <c r="K40" s="416"/>
      <c r="L40" s="99">
        <f t="shared" si="8"/>
        <v>0</v>
      </c>
      <c r="M40" s="403"/>
      <c r="N40" s="7"/>
      <c r="O40" s="7"/>
      <c r="P40" s="7"/>
      <c r="Q40" s="7"/>
    </row>
    <row r="41" spans="1:17" x14ac:dyDescent="0.3">
      <c r="A41" s="96">
        <v>3</v>
      </c>
      <c r="B41" s="97" t="s">
        <v>8</v>
      </c>
      <c r="C41" s="99">
        <f>+'Costo di Produzione'!$F$16-'Costo di Produzione'!$F$96</f>
        <v>0</v>
      </c>
      <c r="D41" s="401"/>
      <c r="E41" s="401"/>
      <c r="F41" s="99">
        <f t="shared" si="9"/>
        <v>0</v>
      </c>
      <c r="G41" s="99">
        <f>+F41*N53</f>
        <v>0</v>
      </c>
      <c r="H41" s="173">
        <f t="shared" si="10"/>
        <v>0</v>
      </c>
      <c r="I41" s="293">
        <f t="shared" si="11"/>
        <v>0</v>
      </c>
      <c r="J41" s="403"/>
      <c r="K41" s="416"/>
      <c r="L41" s="99">
        <f t="shared" si="8"/>
        <v>0</v>
      </c>
      <c r="M41" s="403"/>
      <c r="N41" s="7"/>
      <c r="O41" s="7"/>
      <c r="P41" s="7"/>
      <c r="Q41" s="7"/>
    </row>
    <row r="42" spans="1:17" x14ac:dyDescent="0.3">
      <c r="A42" s="181">
        <v>4</v>
      </c>
      <c r="B42" s="97" t="s">
        <v>12</v>
      </c>
      <c r="C42" s="99">
        <f>+'Costo di Produzione'!$F$21</f>
        <v>0</v>
      </c>
      <c r="D42" s="401"/>
      <c r="E42" s="401"/>
      <c r="F42" s="99">
        <f t="shared" si="9"/>
        <v>0</v>
      </c>
      <c r="G42" s="99">
        <f>+F42*N53</f>
        <v>0</v>
      </c>
      <c r="H42" s="173">
        <f t="shared" si="10"/>
        <v>0</v>
      </c>
      <c r="I42" s="293">
        <f t="shared" si="11"/>
        <v>0</v>
      </c>
      <c r="J42" s="403"/>
      <c r="K42" s="416"/>
      <c r="L42" s="99">
        <f t="shared" si="8"/>
        <v>0</v>
      </c>
      <c r="M42" s="403"/>
      <c r="N42" s="7"/>
      <c r="O42" s="7"/>
      <c r="P42" s="7"/>
      <c r="Q42" s="7"/>
    </row>
    <row r="43" spans="1:17" x14ac:dyDescent="0.3">
      <c r="A43" s="181">
        <v>5</v>
      </c>
      <c r="B43" s="97" t="s">
        <v>22</v>
      </c>
      <c r="C43" s="99">
        <f>+'Costo di Produzione'!$F$37</f>
        <v>0</v>
      </c>
      <c r="D43" s="401"/>
      <c r="E43" s="401"/>
      <c r="F43" s="99">
        <f t="shared" si="9"/>
        <v>0</v>
      </c>
      <c r="G43" s="99">
        <f>+F43*N53</f>
        <v>0</v>
      </c>
      <c r="H43" s="173">
        <f t="shared" si="10"/>
        <v>0</v>
      </c>
      <c r="I43" s="293">
        <f t="shared" si="11"/>
        <v>0</v>
      </c>
      <c r="J43" s="403"/>
      <c r="K43" s="416"/>
      <c r="L43" s="99">
        <f t="shared" si="8"/>
        <v>0</v>
      </c>
      <c r="M43" s="403"/>
      <c r="N43" s="7"/>
      <c r="O43" s="7"/>
      <c r="P43" s="7"/>
      <c r="Q43" s="7"/>
    </row>
    <row r="44" spans="1:17" x14ac:dyDescent="0.3">
      <c r="A44" s="96">
        <v>6</v>
      </c>
      <c r="B44" s="97" t="s">
        <v>89</v>
      </c>
      <c r="C44" s="99">
        <f>+'Costo di Produzione'!$F$46</f>
        <v>0</v>
      </c>
      <c r="D44" s="401"/>
      <c r="E44" s="401"/>
      <c r="F44" s="99">
        <f t="shared" si="9"/>
        <v>0</v>
      </c>
      <c r="G44" s="99">
        <f>+F44*N53</f>
        <v>0</v>
      </c>
      <c r="H44" s="173">
        <f t="shared" si="10"/>
        <v>0</v>
      </c>
      <c r="I44" s="293">
        <f t="shared" si="11"/>
        <v>0</v>
      </c>
      <c r="J44" s="403"/>
      <c r="K44" s="416"/>
      <c r="L44" s="99">
        <f t="shared" si="8"/>
        <v>0</v>
      </c>
      <c r="M44" s="403"/>
      <c r="N44" s="7"/>
      <c r="O44" s="7"/>
      <c r="P44" s="7"/>
      <c r="Q44" s="7"/>
    </row>
    <row r="45" spans="1:17" x14ac:dyDescent="0.3">
      <c r="A45" s="96">
        <v>7</v>
      </c>
      <c r="B45" s="97" t="s">
        <v>77</v>
      </c>
      <c r="C45" s="99">
        <f>+'Costo di Produzione'!$F$56-'Costo di Produzione'!$F$88-'Costo di Produzione'!$F$89-'Costo di Produzione'!$F$90-'Costo di Produzione'!$F$91-'Costo di Produzione'!$F$102</f>
        <v>0</v>
      </c>
      <c r="D45" s="401"/>
      <c r="E45" s="401">
        <f>-N51+'Costo di Produzione'!$F$59</f>
        <v>0</v>
      </c>
      <c r="F45" s="99">
        <f t="shared" si="9"/>
        <v>0</v>
      </c>
      <c r="G45" s="99">
        <f>+F45*N53</f>
        <v>0</v>
      </c>
      <c r="H45" s="173">
        <f t="shared" si="10"/>
        <v>0</v>
      </c>
      <c r="I45" s="293">
        <f t="shared" si="11"/>
        <v>0</v>
      </c>
      <c r="J45" s="403"/>
      <c r="K45" s="416"/>
      <c r="L45" s="99">
        <f t="shared" si="8"/>
        <v>0</v>
      </c>
      <c r="M45" s="403"/>
      <c r="N45" s="7"/>
      <c r="O45" s="7"/>
      <c r="P45" s="7"/>
      <c r="Q45" s="7"/>
    </row>
    <row r="46" spans="1:17" ht="15" customHeight="1" x14ac:dyDescent="0.3">
      <c r="A46" s="100">
        <v>8</v>
      </c>
      <c r="B46" s="101" t="s">
        <v>250</v>
      </c>
      <c r="C46" s="103">
        <f>+'Costo di Produzione'!$F$65-'Costo di Produzione'!$F$92-'Costo di Produzione'!$F$97-'Costo di Produzione'!$F$98-'Costo di Produzione'!$F$99-'Costo di Produzione'!$F$103</f>
        <v>0</v>
      </c>
      <c r="D46" s="409"/>
      <c r="E46" s="409"/>
      <c r="F46" s="103">
        <f t="shared" si="9"/>
        <v>0</v>
      </c>
      <c r="G46" s="103">
        <f>+F46*N53</f>
        <v>0</v>
      </c>
      <c r="H46" s="266">
        <f t="shared" si="10"/>
        <v>0</v>
      </c>
      <c r="I46" s="294">
        <f t="shared" si="11"/>
        <v>0</v>
      </c>
      <c r="J46" s="414"/>
      <c r="K46" s="417"/>
      <c r="L46" s="103">
        <f t="shared" si="8"/>
        <v>0</v>
      </c>
      <c r="M46" s="414"/>
    </row>
    <row r="47" spans="1:17" ht="15.75" thickBot="1" x14ac:dyDescent="0.35">
      <c r="A47" s="509" t="s">
        <v>348</v>
      </c>
      <c r="B47" s="510"/>
      <c r="C47" s="192">
        <f>+SUM(C39:C46)</f>
        <v>0</v>
      </c>
      <c r="D47" s="192">
        <f>+SUM(D39:D46)</f>
        <v>0</v>
      </c>
      <c r="E47" s="192">
        <f>+SUM(E39:E46)</f>
        <v>0</v>
      </c>
      <c r="F47" s="192">
        <f>+SUM(F39:F46)</f>
        <v>0</v>
      </c>
      <c r="G47" s="192">
        <f>+SUM(G39:G46)</f>
        <v>0</v>
      </c>
      <c r="H47" s="154">
        <f t="shared" ref="H47:J47" si="12">+SUM(H39:H46)</f>
        <v>0</v>
      </c>
      <c r="I47" s="295">
        <f t="shared" si="12"/>
        <v>0</v>
      </c>
      <c r="J47" s="296">
        <f t="shared" si="12"/>
        <v>0</v>
      </c>
      <c r="K47" s="295">
        <f>+SUM(K39:K46)</f>
        <v>0</v>
      </c>
      <c r="L47" s="298">
        <f>+SUM(L39:L46)</f>
        <v>0</v>
      </c>
      <c r="M47" s="296">
        <f t="shared" ref="M47" si="13">+SUM(M39:M46)</f>
        <v>0</v>
      </c>
    </row>
    <row r="48" spans="1:17" x14ac:dyDescent="0.3">
      <c r="A48" s="134"/>
      <c r="B48" s="190" t="s">
        <v>122</v>
      </c>
      <c r="C48" s="265">
        <f>+'Costo di Produzione'!$F$100</f>
        <v>0</v>
      </c>
      <c r="D48" s="410"/>
      <c r="E48" s="410"/>
      <c r="F48" s="265">
        <f t="shared" ref="F48:F49" si="14">+C48-E48</f>
        <v>0</v>
      </c>
      <c r="G48" s="95">
        <f>+F48*N53</f>
        <v>0</v>
      </c>
      <c r="H48" s="282"/>
      <c r="I48" s="173"/>
      <c r="J48" s="173"/>
      <c r="K48" s="111"/>
      <c r="L48" s="111"/>
      <c r="M48" s="283"/>
    </row>
    <row r="49" spans="1:14" x14ac:dyDescent="0.3">
      <c r="A49" s="137"/>
      <c r="B49" s="97" t="s">
        <v>264</v>
      </c>
      <c r="C49" s="173">
        <f>+'Costo di Produzione'!$F$104</f>
        <v>0</v>
      </c>
      <c r="D49" s="411"/>
      <c r="E49" s="411"/>
      <c r="F49" s="173">
        <f t="shared" si="14"/>
        <v>0</v>
      </c>
      <c r="G49" s="99">
        <f>+F49*N53</f>
        <v>0</v>
      </c>
      <c r="H49" s="283"/>
      <c r="I49" s="173"/>
      <c r="J49" s="173"/>
      <c r="K49" s="111"/>
      <c r="L49" s="111"/>
      <c r="M49" s="283"/>
    </row>
    <row r="50" spans="1:14" x14ac:dyDescent="0.3">
      <c r="A50" s="137"/>
      <c r="B50" s="97" t="s">
        <v>265</v>
      </c>
      <c r="C50" s="258"/>
      <c r="D50" s="173"/>
      <c r="E50" s="173"/>
      <c r="F50" s="173">
        <f>+E47+E48+E49</f>
        <v>0</v>
      </c>
      <c r="G50" s="99">
        <f>+F50*N53</f>
        <v>0</v>
      </c>
      <c r="H50" s="283"/>
      <c r="I50" s="173"/>
      <c r="J50" s="173"/>
      <c r="K50" s="111"/>
      <c r="L50" s="111"/>
      <c r="M50" s="283"/>
      <c r="N50" s="3" t="s">
        <v>347</v>
      </c>
    </row>
    <row r="51" spans="1:14" x14ac:dyDescent="0.3">
      <c r="A51" s="171"/>
      <c r="B51" s="277" t="s">
        <v>338</v>
      </c>
      <c r="C51" s="275"/>
      <c r="D51" s="412"/>
      <c r="E51" s="266"/>
      <c r="F51" s="266"/>
      <c r="G51" s="103"/>
      <c r="H51" s="284"/>
      <c r="I51" s="173"/>
      <c r="J51" s="173"/>
      <c r="K51" s="111"/>
      <c r="L51" s="111"/>
      <c r="M51" s="283"/>
      <c r="N51" s="263">
        <f>+IF(D51&gt;(+D47+D48+D49)*0.15,(+D47+D48+D49)*0.15,+D51)</f>
        <v>0</v>
      </c>
    </row>
    <row r="52" spans="1:14" ht="16.899999999999999" customHeight="1" x14ac:dyDescent="0.3">
      <c r="A52" s="509" t="s">
        <v>137</v>
      </c>
      <c r="B52" s="510"/>
      <c r="C52" s="264">
        <f>+SUM(C47:C51)</f>
        <v>0</v>
      </c>
      <c r="D52" s="264">
        <f t="shared" ref="D52" si="15">+SUM(D47:D51)</f>
        <v>0</v>
      </c>
      <c r="E52" s="264">
        <f t="shared" ref="E52" si="16">+SUM(E47:E51)</f>
        <v>0</v>
      </c>
      <c r="F52" s="264">
        <f t="shared" ref="F52" si="17">+SUM(F47:F51)</f>
        <v>0</v>
      </c>
      <c r="G52" s="191">
        <f>-'Costo di Produzione'!$F$77</f>
        <v>0</v>
      </c>
      <c r="H52" s="234"/>
      <c r="I52" s="111"/>
      <c r="J52" s="173"/>
      <c r="K52" s="111"/>
      <c r="L52" s="111"/>
      <c r="M52" s="283"/>
      <c r="N52" s="3" t="s">
        <v>394</v>
      </c>
    </row>
    <row r="53" spans="1:14" ht="15.75" thickBot="1" x14ac:dyDescent="0.35">
      <c r="A53" s="285"/>
      <c r="B53" s="286" t="s">
        <v>103</v>
      </c>
      <c r="C53" s="287">
        <f>-C52+'Costo di Produzione'!$F$71</f>
        <v>0</v>
      </c>
      <c r="D53" s="288"/>
      <c r="E53" s="288"/>
      <c r="F53" s="288"/>
      <c r="G53" s="288">
        <f>+G52-SUM(G47:G51)</f>
        <v>0</v>
      </c>
      <c r="H53" s="289"/>
      <c r="I53" s="179"/>
      <c r="J53" s="179"/>
      <c r="K53" s="179"/>
      <c r="L53" s="179"/>
      <c r="M53" s="183"/>
      <c r="N53" s="269">
        <f>+IF(F52&gt;0,G52/F52,0)</f>
        <v>0</v>
      </c>
    </row>
    <row r="54" spans="1:14" x14ac:dyDescent="0.3">
      <c r="A54" s="238" t="s">
        <v>259</v>
      </c>
      <c r="B54" s="111"/>
      <c r="C54" s="111"/>
      <c r="D54" s="173"/>
      <c r="E54" s="173"/>
      <c r="F54" s="173"/>
      <c r="G54" s="173"/>
      <c r="H54" s="111"/>
      <c r="I54" s="196"/>
      <c r="J54" s="196"/>
      <c r="K54" s="196"/>
      <c r="L54" s="196"/>
      <c r="M54" s="196"/>
    </row>
    <row r="55" spans="1:14" ht="30" customHeight="1" x14ac:dyDescent="0.3">
      <c r="A55" s="137"/>
      <c r="B55" s="522" t="s">
        <v>344</v>
      </c>
      <c r="C55" s="523"/>
      <c r="D55" s="523"/>
      <c r="E55" s="523"/>
      <c r="F55" s="523"/>
      <c r="G55" s="523"/>
      <c r="H55" s="523"/>
      <c r="I55" s="523"/>
      <c r="J55" s="523"/>
      <c r="K55" s="523"/>
      <c r="L55" s="523"/>
      <c r="M55" s="523"/>
    </row>
    <row r="56" spans="1:14" ht="5.0999999999999996" customHeight="1" thickBot="1" x14ac:dyDescent="0.35">
      <c r="A56" s="130"/>
      <c r="B56" s="179"/>
      <c r="C56" s="179"/>
      <c r="D56" s="182"/>
      <c r="E56" s="182"/>
      <c r="F56" s="182"/>
      <c r="G56" s="182"/>
      <c r="H56" s="179"/>
      <c r="I56" s="179"/>
      <c r="J56" s="179"/>
      <c r="K56" s="179"/>
      <c r="L56" s="179"/>
      <c r="M56" s="179"/>
    </row>
    <row r="57" spans="1:14" ht="15" customHeight="1" x14ac:dyDescent="0.3">
      <c r="A57" s="300" t="s">
        <v>268</v>
      </c>
      <c r="B57" s="301"/>
      <c r="C57" s="195"/>
      <c r="D57" s="526" t="s">
        <v>269</v>
      </c>
      <c r="E57" s="528" t="s">
        <v>270</v>
      </c>
      <c r="F57" s="524" t="s">
        <v>135</v>
      </c>
      <c r="G57" s="526" t="s">
        <v>355</v>
      </c>
      <c r="H57" s="526" t="s">
        <v>267</v>
      </c>
      <c r="I57" s="526" t="s">
        <v>271</v>
      </c>
      <c r="J57" s="533" t="s">
        <v>272</v>
      </c>
      <c r="K57" s="260"/>
      <c r="L57" s="196"/>
      <c r="M57" s="197"/>
    </row>
    <row r="58" spans="1:14" x14ac:dyDescent="0.3">
      <c r="A58" s="137"/>
      <c r="B58" s="353" t="s">
        <v>231</v>
      </c>
      <c r="C58" s="418"/>
      <c r="D58" s="527"/>
      <c r="E58" s="529"/>
      <c r="F58" s="525"/>
      <c r="G58" s="527"/>
      <c r="H58" s="527"/>
      <c r="I58" s="527"/>
      <c r="J58" s="534"/>
      <c r="K58" s="268"/>
      <c r="L58" s="111"/>
      <c r="M58" s="178"/>
    </row>
    <row r="59" spans="1:14" ht="15" customHeight="1" x14ac:dyDescent="0.3">
      <c r="A59" s="171"/>
      <c r="B59" s="353" t="s">
        <v>235</v>
      </c>
      <c r="C59" s="418"/>
      <c r="D59" s="103">
        <f>+IF($G$5="Girato Lazio",+$G$7*J47,+M47)</f>
        <v>0</v>
      </c>
      <c r="E59" s="215">
        <f>+H47-IF($G$5="Speso Lazio",+L47,I47)</f>
        <v>0</v>
      </c>
      <c r="F59" s="119">
        <f>+IF($G$5="Speso Lazio",+L47,I47)</f>
        <v>0</v>
      </c>
      <c r="G59" s="103">
        <f>+IF(E59&lt;(0.25*F59),E59,0.25*F59)</f>
        <v>0</v>
      </c>
      <c r="H59" s="103">
        <f>+C58+C59</f>
        <v>0</v>
      </c>
      <c r="I59" s="103">
        <f>+D59*0.15</f>
        <v>0</v>
      </c>
      <c r="J59" s="216">
        <f>+SUM(F59:I59)</f>
        <v>0</v>
      </c>
      <c r="K59" s="136"/>
      <c r="L59" s="111"/>
      <c r="M59" s="178"/>
    </row>
    <row r="60" spans="1:14" ht="4.9000000000000004" customHeight="1" thickBot="1" x14ac:dyDescent="0.35">
      <c r="A60" s="130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83"/>
    </row>
    <row r="61" spans="1:14" ht="15" customHeight="1" thickBot="1" x14ac:dyDescent="0.35">
      <c r="A61" s="198"/>
      <c r="B61" s="299" t="s">
        <v>362</v>
      </c>
      <c r="C61" s="270">
        <f>+Coproduttori!$B$144</f>
        <v>0</v>
      </c>
      <c r="D61" s="261"/>
      <c r="E61" s="261"/>
      <c r="F61" s="261"/>
      <c r="G61" s="261"/>
      <c r="H61" s="261"/>
      <c r="I61" s="535" t="s">
        <v>133</v>
      </c>
      <c r="J61" s="536"/>
      <c r="K61" s="537" t="s">
        <v>134</v>
      </c>
      <c r="L61" s="538"/>
      <c r="M61" s="539"/>
    </row>
    <row r="62" spans="1:14" ht="15" customHeight="1" x14ac:dyDescent="0.3">
      <c r="A62" s="180" t="s">
        <v>337</v>
      </c>
      <c r="B62" s="196"/>
      <c r="C62" s="196"/>
      <c r="D62" s="196"/>
      <c r="E62" s="196"/>
      <c r="F62" s="196"/>
      <c r="G62" s="196"/>
      <c r="H62" s="196"/>
      <c r="I62" s="530" t="str">
        <f>+IF($G$5="Girato Lazio","DA COMPILARE","NON COMPILARE")</f>
        <v>NON COMPILARE</v>
      </c>
      <c r="J62" s="531"/>
      <c r="K62" s="530" t="str">
        <f>+IF($G$5="Speso Lazio","DA COMPILARE","NON COMPILARE")</f>
        <v>NON COMPILARE</v>
      </c>
      <c r="L62" s="532"/>
      <c r="M62" s="531"/>
    </row>
    <row r="63" spans="1:14" ht="15" customHeight="1" x14ac:dyDescent="0.3">
      <c r="A63" s="278"/>
      <c r="B63" s="273"/>
      <c r="C63" s="189" t="s">
        <v>131</v>
      </c>
      <c r="D63" s="188" t="s">
        <v>132</v>
      </c>
      <c r="E63" s="188" t="s">
        <v>345</v>
      </c>
      <c r="F63" s="188" t="s">
        <v>346</v>
      </c>
      <c r="G63" s="188" t="s">
        <v>350</v>
      </c>
      <c r="H63" s="188" t="s">
        <v>351</v>
      </c>
      <c r="I63" s="290" t="s">
        <v>352</v>
      </c>
      <c r="J63" s="279" t="s">
        <v>353</v>
      </c>
      <c r="K63" s="297" t="s">
        <v>356</v>
      </c>
      <c r="L63" s="267" t="s">
        <v>357</v>
      </c>
      <c r="M63" s="279" t="s">
        <v>353</v>
      </c>
    </row>
    <row r="64" spans="1:14" ht="90" customHeight="1" x14ac:dyDescent="0.3">
      <c r="A64" s="280"/>
      <c r="B64" s="274"/>
      <c r="C64" s="271" t="s">
        <v>341</v>
      </c>
      <c r="D64" s="272" t="s">
        <v>342</v>
      </c>
      <c r="E64" s="272" t="s">
        <v>343</v>
      </c>
      <c r="F64" s="272" t="s">
        <v>359</v>
      </c>
      <c r="G64" s="272" t="s">
        <v>298</v>
      </c>
      <c r="H64" s="272" t="s">
        <v>360</v>
      </c>
      <c r="I64" s="291" t="s">
        <v>135</v>
      </c>
      <c r="J64" s="281" t="s">
        <v>354</v>
      </c>
      <c r="K64" s="291" t="s">
        <v>124</v>
      </c>
      <c r="L64" s="272" t="s">
        <v>135</v>
      </c>
      <c r="M64" s="281" t="s">
        <v>136</v>
      </c>
    </row>
    <row r="65" spans="1:17" x14ac:dyDescent="0.3">
      <c r="A65" s="193">
        <v>1</v>
      </c>
      <c r="B65" s="190" t="s">
        <v>37</v>
      </c>
      <c r="C65" s="95">
        <f>+'Costo di Produzione'!$G$7-'Costo di Produzione'!$G$93-'Costo di Produzione'!$G$94</f>
        <v>0</v>
      </c>
      <c r="D65" s="408"/>
      <c r="E65" s="408"/>
      <c r="F65" s="95">
        <f>+C65-E65</f>
        <v>0</v>
      </c>
      <c r="G65" s="95">
        <f>+F65*N79</f>
        <v>0</v>
      </c>
      <c r="H65" s="265">
        <f>+F65-G65</f>
        <v>0</v>
      </c>
      <c r="I65" s="292">
        <f>+H65*$G$7</f>
        <v>0</v>
      </c>
      <c r="J65" s="413"/>
      <c r="K65" s="415"/>
      <c r="L65" s="95">
        <f t="shared" ref="L65:L72" si="18">+IF(K65&gt;H65,H65,K65)</f>
        <v>0</v>
      </c>
      <c r="M65" s="413"/>
      <c r="N65" s="7"/>
      <c r="O65" s="7"/>
      <c r="P65" s="7"/>
      <c r="Q65" s="7"/>
    </row>
    <row r="66" spans="1:17" x14ac:dyDescent="0.3">
      <c r="A66" s="181">
        <v>2</v>
      </c>
      <c r="B66" s="97" t="s">
        <v>263</v>
      </c>
      <c r="C66" s="99">
        <f>+'Costo di Produzione'!$G$13-'Costo di Produzione'!$G$95</f>
        <v>0</v>
      </c>
      <c r="D66" s="401"/>
      <c r="E66" s="401"/>
      <c r="F66" s="99">
        <f t="shared" ref="F66:F72" si="19">+C66-E66</f>
        <v>0</v>
      </c>
      <c r="G66" s="99">
        <f>+F66*N79</f>
        <v>0</v>
      </c>
      <c r="H66" s="173">
        <f t="shared" ref="H66:H72" si="20">+F66-G66</f>
        <v>0</v>
      </c>
      <c r="I66" s="293">
        <f t="shared" ref="I66:I72" si="21">+H66*$G$7</f>
        <v>0</v>
      </c>
      <c r="J66" s="403"/>
      <c r="K66" s="416"/>
      <c r="L66" s="99">
        <f t="shared" si="18"/>
        <v>0</v>
      </c>
      <c r="M66" s="403"/>
      <c r="N66" s="7"/>
      <c r="O66" s="7"/>
      <c r="P66" s="7"/>
      <c r="Q66" s="7"/>
    </row>
    <row r="67" spans="1:17" x14ac:dyDescent="0.3">
      <c r="A67" s="96">
        <v>3</v>
      </c>
      <c r="B67" s="97" t="s">
        <v>8</v>
      </c>
      <c r="C67" s="99">
        <f>+'Costo di Produzione'!$G$16-'Costo di Produzione'!$G$96</f>
        <v>0</v>
      </c>
      <c r="D67" s="401"/>
      <c r="E67" s="401"/>
      <c r="F67" s="99">
        <f t="shared" si="19"/>
        <v>0</v>
      </c>
      <c r="G67" s="99">
        <f>+F67*N79</f>
        <v>0</v>
      </c>
      <c r="H67" s="173">
        <f t="shared" si="20"/>
        <v>0</v>
      </c>
      <c r="I67" s="293">
        <f t="shared" si="21"/>
        <v>0</v>
      </c>
      <c r="J67" s="403"/>
      <c r="K67" s="416"/>
      <c r="L67" s="99">
        <f t="shared" si="18"/>
        <v>0</v>
      </c>
      <c r="M67" s="403"/>
      <c r="N67" s="7"/>
      <c r="O67" s="7"/>
      <c r="P67" s="7"/>
      <c r="Q67" s="7"/>
    </row>
    <row r="68" spans="1:17" x14ac:dyDescent="0.3">
      <c r="A68" s="181">
        <v>4</v>
      </c>
      <c r="B68" s="97" t="s">
        <v>12</v>
      </c>
      <c r="C68" s="99">
        <f>+'Costo di Produzione'!$G$21</f>
        <v>0</v>
      </c>
      <c r="D68" s="401"/>
      <c r="E68" s="401"/>
      <c r="F68" s="99">
        <f t="shared" si="19"/>
        <v>0</v>
      </c>
      <c r="G68" s="99">
        <f>+F68*N79</f>
        <v>0</v>
      </c>
      <c r="H68" s="173">
        <f t="shared" si="20"/>
        <v>0</v>
      </c>
      <c r="I68" s="293">
        <f t="shared" si="21"/>
        <v>0</v>
      </c>
      <c r="J68" s="403"/>
      <c r="K68" s="416"/>
      <c r="L68" s="99">
        <f t="shared" si="18"/>
        <v>0</v>
      </c>
      <c r="M68" s="403"/>
      <c r="N68" s="7"/>
      <c r="O68" s="7"/>
      <c r="P68" s="7"/>
      <c r="Q68" s="7"/>
    </row>
    <row r="69" spans="1:17" x14ac:dyDescent="0.3">
      <c r="A69" s="181">
        <v>5</v>
      </c>
      <c r="B69" s="97" t="s">
        <v>22</v>
      </c>
      <c r="C69" s="99">
        <f>+'Costo di Produzione'!$G$37</f>
        <v>0</v>
      </c>
      <c r="D69" s="401"/>
      <c r="E69" s="401"/>
      <c r="F69" s="99">
        <f t="shared" si="19"/>
        <v>0</v>
      </c>
      <c r="G69" s="99">
        <f>+F69*N79</f>
        <v>0</v>
      </c>
      <c r="H69" s="173">
        <f t="shared" si="20"/>
        <v>0</v>
      </c>
      <c r="I69" s="293">
        <f t="shared" si="21"/>
        <v>0</v>
      </c>
      <c r="J69" s="403"/>
      <c r="K69" s="416"/>
      <c r="L69" s="99">
        <f t="shared" si="18"/>
        <v>0</v>
      </c>
      <c r="M69" s="403"/>
      <c r="N69" s="7"/>
      <c r="O69" s="7"/>
      <c r="P69" s="7"/>
      <c r="Q69" s="7"/>
    </row>
    <row r="70" spans="1:17" x14ac:dyDescent="0.3">
      <c r="A70" s="96">
        <v>6</v>
      </c>
      <c r="B70" s="97" t="s">
        <v>89</v>
      </c>
      <c r="C70" s="99">
        <f>+'Costo di Produzione'!$G$46</f>
        <v>0</v>
      </c>
      <c r="D70" s="401"/>
      <c r="E70" s="401"/>
      <c r="F70" s="99">
        <f t="shared" si="19"/>
        <v>0</v>
      </c>
      <c r="G70" s="99">
        <f>+F70*N79</f>
        <v>0</v>
      </c>
      <c r="H70" s="173">
        <f t="shared" si="20"/>
        <v>0</v>
      </c>
      <c r="I70" s="293">
        <f t="shared" si="21"/>
        <v>0</v>
      </c>
      <c r="J70" s="403"/>
      <c r="K70" s="416"/>
      <c r="L70" s="99">
        <f t="shared" si="18"/>
        <v>0</v>
      </c>
      <c r="M70" s="403"/>
      <c r="N70" s="7"/>
      <c r="O70" s="7"/>
      <c r="P70" s="7"/>
      <c r="Q70" s="7"/>
    </row>
    <row r="71" spans="1:17" x14ac:dyDescent="0.3">
      <c r="A71" s="96">
        <v>7</v>
      </c>
      <c r="B71" s="97" t="s">
        <v>77</v>
      </c>
      <c r="C71" s="99">
        <f>+'Costo di Produzione'!$G$56-'Costo di Produzione'!$G$88-'Costo di Produzione'!$G$89-'Costo di Produzione'!$G$90-'Costo di Produzione'!$G$91-'Costo di Produzione'!$G$102</f>
        <v>0</v>
      </c>
      <c r="D71" s="401"/>
      <c r="E71" s="401">
        <f>-N77+'Costo di Produzione'!$G$59</f>
        <v>0</v>
      </c>
      <c r="F71" s="99">
        <f t="shared" si="19"/>
        <v>0</v>
      </c>
      <c r="G71" s="99">
        <f>+F71*N79</f>
        <v>0</v>
      </c>
      <c r="H71" s="173">
        <f t="shared" si="20"/>
        <v>0</v>
      </c>
      <c r="I71" s="293">
        <f t="shared" si="21"/>
        <v>0</v>
      </c>
      <c r="J71" s="403"/>
      <c r="K71" s="416"/>
      <c r="L71" s="99">
        <f t="shared" si="18"/>
        <v>0</v>
      </c>
      <c r="M71" s="403"/>
      <c r="N71" s="7"/>
      <c r="O71" s="7"/>
      <c r="P71" s="7"/>
      <c r="Q71" s="7"/>
    </row>
    <row r="72" spans="1:17" ht="15" customHeight="1" x14ac:dyDescent="0.3">
      <c r="A72" s="100">
        <v>8</v>
      </c>
      <c r="B72" s="101" t="s">
        <v>250</v>
      </c>
      <c r="C72" s="103">
        <f>+'Costo di Produzione'!$G$65-'Costo di Produzione'!$G$92-'Costo di Produzione'!$G$97-'Costo di Produzione'!$G$98-'Costo di Produzione'!$G$99-'Costo di Produzione'!$G$103</f>
        <v>0</v>
      </c>
      <c r="D72" s="409"/>
      <c r="E72" s="409"/>
      <c r="F72" s="103">
        <f t="shared" si="19"/>
        <v>0</v>
      </c>
      <c r="G72" s="103">
        <f>+F72*N79</f>
        <v>0</v>
      </c>
      <c r="H72" s="266">
        <f t="shared" si="20"/>
        <v>0</v>
      </c>
      <c r="I72" s="294">
        <f t="shared" si="21"/>
        <v>0</v>
      </c>
      <c r="J72" s="414"/>
      <c r="K72" s="417"/>
      <c r="L72" s="103">
        <f t="shared" si="18"/>
        <v>0</v>
      </c>
      <c r="M72" s="414"/>
    </row>
    <row r="73" spans="1:17" ht="15.75" thickBot="1" x14ac:dyDescent="0.35">
      <c r="A73" s="509" t="s">
        <v>348</v>
      </c>
      <c r="B73" s="510"/>
      <c r="C73" s="192">
        <f>+SUM(C65:C72)</f>
        <v>0</v>
      </c>
      <c r="D73" s="192">
        <f>+SUM(D65:D72)</f>
        <v>0</v>
      </c>
      <c r="E73" s="192">
        <f>+SUM(E65:E72)</f>
        <v>0</v>
      </c>
      <c r="F73" s="192">
        <f>+SUM(F65:F72)</f>
        <v>0</v>
      </c>
      <c r="G73" s="192">
        <f>+SUM(G65:G72)</f>
        <v>0</v>
      </c>
      <c r="H73" s="154">
        <f t="shared" ref="H73:J73" si="22">+SUM(H65:H72)</f>
        <v>0</v>
      </c>
      <c r="I73" s="295">
        <f t="shared" si="22"/>
        <v>0</v>
      </c>
      <c r="J73" s="296">
        <f t="shared" si="22"/>
        <v>0</v>
      </c>
      <c r="K73" s="295">
        <f>+SUM(K65:K72)</f>
        <v>0</v>
      </c>
      <c r="L73" s="298">
        <f>+SUM(L65:L72)</f>
        <v>0</v>
      </c>
      <c r="M73" s="296">
        <f t="shared" ref="M73" si="23">+SUM(M65:M72)</f>
        <v>0</v>
      </c>
    </row>
    <row r="74" spans="1:17" x14ac:dyDescent="0.3">
      <c r="A74" s="134"/>
      <c r="B74" s="190" t="s">
        <v>122</v>
      </c>
      <c r="C74" s="265">
        <f>+'Costo di Produzione'!$G$100</f>
        <v>0</v>
      </c>
      <c r="D74" s="410"/>
      <c r="E74" s="410"/>
      <c r="F74" s="265">
        <f t="shared" ref="F74:F75" si="24">+C74-E74</f>
        <v>0</v>
      </c>
      <c r="G74" s="95">
        <f>+F74*N79</f>
        <v>0</v>
      </c>
      <c r="H74" s="282"/>
      <c r="I74" s="173"/>
      <c r="J74" s="173"/>
      <c r="K74" s="111"/>
      <c r="L74" s="111"/>
      <c r="M74" s="283"/>
    </row>
    <row r="75" spans="1:17" x14ac:dyDescent="0.3">
      <c r="A75" s="137"/>
      <c r="B75" s="97" t="s">
        <v>264</v>
      </c>
      <c r="C75" s="173">
        <f>+'Costo di Produzione'!$G$104</f>
        <v>0</v>
      </c>
      <c r="D75" s="411"/>
      <c r="E75" s="411"/>
      <c r="F75" s="173">
        <f t="shared" si="24"/>
        <v>0</v>
      </c>
      <c r="G75" s="99">
        <f>+F75*N79</f>
        <v>0</v>
      </c>
      <c r="H75" s="283"/>
      <c r="I75" s="173"/>
      <c r="J75" s="173"/>
      <c r="K75" s="111"/>
      <c r="L75" s="111"/>
      <c r="M75" s="283"/>
    </row>
    <row r="76" spans="1:17" x14ac:dyDescent="0.3">
      <c r="A76" s="137"/>
      <c r="B76" s="97" t="s">
        <v>265</v>
      </c>
      <c r="C76" s="258"/>
      <c r="D76" s="173"/>
      <c r="E76" s="173"/>
      <c r="F76" s="173">
        <f>+E73+E74+E75</f>
        <v>0</v>
      </c>
      <c r="G76" s="99">
        <f>+F76*N79</f>
        <v>0</v>
      </c>
      <c r="H76" s="283"/>
      <c r="I76" s="173"/>
      <c r="J76" s="173"/>
      <c r="K76" s="111"/>
      <c r="L76" s="111"/>
      <c r="M76" s="283"/>
      <c r="N76" s="3" t="s">
        <v>347</v>
      </c>
    </row>
    <row r="77" spans="1:17" x14ac:dyDescent="0.3">
      <c r="A77" s="171"/>
      <c r="B77" s="277" t="s">
        <v>338</v>
      </c>
      <c r="C77" s="275"/>
      <c r="D77" s="412"/>
      <c r="E77" s="266"/>
      <c r="F77" s="266"/>
      <c r="G77" s="103"/>
      <c r="H77" s="284"/>
      <c r="I77" s="173"/>
      <c r="J77" s="173"/>
      <c r="K77" s="111"/>
      <c r="L77" s="111"/>
      <c r="M77" s="283"/>
      <c r="N77" s="263">
        <f>+IF(D77&gt;(+D73+D74+D75)*0.15,(+D73+D74+D75)*0.15,+D77)</f>
        <v>0</v>
      </c>
    </row>
    <row r="78" spans="1:17" ht="16.899999999999999" customHeight="1" x14ac:dyDescent="0.3">
      <c r="A78" s="509" t="s">
        <v>137</v>
      </c>
      <c r="B78" s="510"/>
      <c r="C78" s="264">
        <f>+SUM(C73:C77)</f>
        <v>0</v>
      </c>
      <c r="D78" s="264">
        <f t="shared" ref="D78" si="25">+SUM(D73:D77)</f>
        <v>0</v>
      </c>
      <c r="E78" s="264">
        <f t="shared" ref="E78" si="26">+SUM(E73:E77)</f>
        <v>0</v>
      </c>
      <c r="F78" s="264">
        <f t="shared" ref="F78" si="27">+SUM(F73:F77)</f>
        <v>0</v>
      </c>
      <c r="G78" s="191">
        <f>-'Costo di Produzione'!$G$77</f>
        <v>0</v>
      </c>
      <c r="H78" s="234"/>
      <c r="I78" s="111"/>
      <c r="J78" s="173"/>
      <c r="K78" s="111"/>
      <c r="L78" s="111"/>
      <c r="M78" s="283"/>
      <c r="N78" s="3" t="s">
        <v>394</v>
      </c>
    </row>
    <row r="79" spans="1:17" ht="15.75" thickBot="1" x14ac:dyDescent="0.35">
      <c r="A79" s="285"/>
      <c r="B79" s="286" t="s">
        <v>103</v>
      </c>
      <c r="C79" s="287">
        <f>-C78+'Costo di Produzione'!$G$71</f>
        <v>0</v>
      </c>
      <c r="D79" s="288"/>
      <c r="E79" s="288"/>
      <c r="F79" s="288"/>
      <c r="G79" s="288">
        <f>+G78-SUM(G73:G77)</f>
        <v>0</v>
      </c>
      <c r="H79" s="289"/>
      <c r="I79" s="179"/>
      <c r="J79" s="179"/>
      <c r="K79" s="179"/>
      <c r="L79" s="179"/>
      <c r="M79" s="183"/>
      <c r="N79" s="269">
        <f>+IF(F78&gt;0,G78/F78,0)</f>
        <v>0</v>
      </c>
    </row>
    <row r="80" spans="1:17" x14ac:dyDescent="0.3">
      <c r="A80" s="238" t="s">
        <v>259</v>
      </c>
      <c r="B80" s="111"/>
      <c r="C80" s="111"/>
      <c r="D80" s="173"/>
      <c r="E80" s="173"/>
      <c r="F80" s="173"/>
      <c r="G80" s="173"/>
      <c r="H80" s="111"/>
      <c r="I80" s="196"/>
      <c r="J80" s="196"/>
      <c r="K80" s="196"/>
      <c r="L80" s="196"/>
      <c r="M80" s="196"/>
    </row>
    <row r="81" spans="1:17" ht="30" customHeight="1" x14ac:dyDescent="0.3">
      <c r="A81" s="137"/>
      <c r="B81" s="522" t="s">
        <v>344</v>
      </c>
      <c r="C81" s="523"/>
      <c r="D81" s="523"/>
      <c r="E81" s="523"/>
      <c r="F81" s="523"/>
      <c r="G81" s="523"/>
      <c r="H81" s="523"/>
      <c r="I81" s="523"/>
      <c r="J81" s="523"/>
      <c r="K81" s="523"/>
      <c r="L81" s="523"/>
      <c r="M81" s="523"/>
    </row>
    <row r="82" spans="1:17" ht="5.0999999999999996" customHeight="1" thickBot="1" x14ac:dyDescent="0.35">
      <c r="A82" s="130"/>
      <c r="B82" s="179"/>
      <c r="C82" s="179"/>
      <c r="D82" s="182"/>
      <c r="E82" s="182"/>
      <c r="F82" s="182"/>
      <c r="G82" s="182"/>
      <c r="H82" s="179"/>
      <c r="I82" s="179"/>
      <c r="J82" s="179"/>
      <c r="K82" s="179"/>
      <c r="L82" s="179"/>
      <c r="M82" s="179"/>
    </row>
    <row r="83" spans="1:17" ht="15" customHeight="1" x14ac:dyDescent="0.3">
      <c r="A83" s="300" t="s">
        <v>268</v>
      </c>
      <c r="B83" s="301"/>
      <c r="C83" s="262"/>
      <c r="D83" s="195"/>
      <c r="E83" s="526" t="s">
        <v>269</v>
      </c>
      <c r="F83" s="528" t="s">
        <v>270</v>
      </c>
      <c r="G83" s="524" t="s">
        <v>135</v>
      </c>
      <c r="H83" s="526" t="s">
        <v>355</v>
      </c>
      <c r="I83" s="526" t="s">
        <v>267</v>
      </c>
      <c r="J83" s="526" t="s">
        <v>271</v>
      </c>
      <c r="K83" s="533" t="s">
        <v>272</v>
      </c>
      <c r="L83" s="260"/>
      <c r="M83" s="197"/>
    </row>
    <row r="84" spans="1:17" x14ac:dyDescent="0.3">
      <c r="A84" s="137"/>
      <c r="B84" s="353" t="s">
        <v>231</v>
      </c>
      <c r="C84" s="353"/>
      <c r="D84" s="418"/>
      <c r="E84" s="527"/>
      <c r="F84" s="529"/>
      <c r="G84" s="525"/>
      <c r="H84" s="527"/>
      <c r="I84" s="527"/>
      <c r="J84" s="527"/>
      <c r="K84" s="534"/>
      <c r="L84" s="268"/>
      <c r="M84" s="178"/>
    </row>
    <row r="85" spans="1:17" ht="15" customHeight="1" x14ac:dyDescent="0.3">
      <c r="A85" s="171"/>
      <c r="B85" s="353" t="s">
        <v>235</v>
      </c>
      <c r="C85" s="353"/>
      <c r="D85" s="418"/>
      <c r="E85" s="103">
        <f>+IF($G$5="Girato Lazio",+$G$7*J73,+M73)</f>
        <v>0</v>
      </c>
      <c r="F85" s="215">
        <f>+H73-IF($G$5="Speso Lazio",+L73,I73)</f>
        <v>0</v>
      </c>
      <c r="G85" s="119">
        <f>+IF($G$5="Speso Lazio",+L73,I73)</f>
        <v>0</v>
      </c>
      <c r="H85" s="103">
        <f>+IF(F85&lt;(0.25*G85),F85,0.25*G85)</f>
        <v>0</v>
      </c>
      <c r="I85" s="103">
        <f>+D84+D85</f>
        <v>0</v>
      </c>
      <c r="J85" s="103">
        <f>+E85*0.15</f>
        <v>0</v>
      </c>
      <c r="K85" s="216">
        <f>+SUM(G85:J85)</f>
        <v>0</v>
      </c>
      <c r="L85" s="136"/>
      <c r="M85" s="178"/>
    </row>
    <row r="86" spans="1:17" ht="4.9000000000000004" customHeight="1" thickBot="1" x14ac:dyDescent="0.35">
      <c r="A86" s="130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83"/>
    </row>
    <row r="87" spans="1:17" ht="15" customHeight="1" thickBot="1" x14ac:dyDescent="0.35">
      <c r="A87" s="198"/>
      <c r="B87" s="299" t="s">
        <v>363</v>
      </c>
      <c r="C87" s="270">
        <f>+Coproduttori!$B$144</f>
        <v>0</v>
      </c>
      <c r="D87" s="261"/>
      <c r="E87" s="261"/>
      <c r="F87" s="261"/>
      <c r="G87" s="261"/>
      <c r="H87" s="261"/>
      <c r="I87" s="535" t="s">
        <v>133</v>
      </c>
      <c r="J87" s="536"/>
      <c r="K87" s="537" t="s">
        <v>134</v>
      </c>
      <c r="L87" s="538"/>
      <c r="M87" s="539"/>
    </row>
    <row r="88" spans="1:17" ht="15" customHeight="1" x14ac:dyDescent="0.3">
      <c r="A88" s="180" t="s">
        <v>337</v>
      </c>
      <c r="B88" s="196"/>
      <c r="C88" s="196"/>
      <c r="D88" s="196"/>
      <c r="E88" s="196"/>
      <c r="F88" s="196"/>
      <c r="G88" s="196"/>
      <c r="H88" s="196"/>
      <c r="I88" s="530" t="str">
        <f>+IF($G$5="Girato Lazio","DA COMPILARE","NON COMPILARE")</f>
        <v>NON COMPILARE</v>
      </c>
      <c r="J88" s="531"/>
      <c r="K88" s="530" t="str">
        <f>+IF($G$5="Speso Lazio","DA COMPILARE","NON COMPILARE")</f>
        <v>NON COMPILARE</v>
      </c>
      <c r="L88" s="532"/>
      <c r="M88" s="531"/>
    </row>
    <row r="89" spans="1:17" ht="15" customHeight="1" x14ac:dyDescent="0.3">
      <c r="A89" s="278"/>
      <c r="B89" s="273"/>
      <c r="C89" s="189" t="s">
        <v>131</v>
      </c>
      <c r="D89" s="188" t="s">
        <v>132</v>
      </c>
      <c r="E89" s="188" t="s">
        <v>345</v>
      </c>
      <c r="F89" s="188" t="s">
        <v>346</v>
      </c>
      <c r="G89" s="188" t="s">
        <v>350</v>
      </c>
      <c r="H89" s="188" t="s">
        <v>351</v>
      </c>
      <c r="I89" s="290" t="s">
        <v>352</v>
      </c>
      <c r="J89" s="279" t="s">
        <v>353</v>
      </c>
      <c r="K89" s="297" t="s">
        <v>356</v>
      </c>
      <c r="L89" s="267" t="s">
        <v>357</v>
      </c>
      <c r="M89" s="279" t="s">
        <v>353</v>
      </c>
    </row>
    <row r="90" spans="1:17" ht="90" customHeight="1" x14ac:dyDescent="0.3">
      <c r="A90" s="280"/>
      <c r="B90" s="274"/>
      <c r="C90" s="271" t="s">
        <v>341</v>
      </c>
      <c r="D90" s="272" t="s">
        <v>342</v>
      </c>
      <c r="E90" s="272" t="s">
        <v>343</v>
      </c>
      <c r="F90" s="272" t="s">
        <v>359</v>
      </c>
      <c r="G90" s="272" t="s">
        <v>298</v>
      </c>
      <c r="H90" s="272" t="s">
        <v>360</v>
      </c>
      <c r="I90" s="291" t="s">
        <v>135</v>
      </c>
      <c r="J90" s="281" t="s">
        <v>354</v>
      </c>
      <c r="K90" s="291" t="s">
        <v>124</v>
      </c>
      <c r="L90" s="272" t="s">
        <v>135</v>
      </c>
      <c r="M90" s="281" t="s">
        <v>136</v>
      </c>
    </row>
    <row r="91" spans="1:17" x14ac:dyDescent="0.3">
      <c r="A91" s="193">
        <v>1</v>
      </c>
      <c r="B91" s="190" t="s">
        <v>37</v>
      </c>
      <c r="C91" s="95">
        <f>+'Costo di Produzione'!$H$7-'Costo di Produzione'!$H$93-'Costo di Produzione'!$H$94</f>
        <v>0</v>
      </c>
      <c r="D91" s="408"/>
      <c r="E91" s="408"/>
      <c r="F91" s="95">
        <f>+C91-E91</f>
        <v>0</v>
      </c>
      <c r="G91" s="95">
        <f>+F91*N105</f>
        <v>0</v>
      </c>
      <c r="H91" s="265">
        <f>+F91-G91</f>
        <v>0</v>
      </c>
      <c r="I91" s="292">
        <f>+H91*$G$7</f>
        <v>0</v>
      </c>
      <c r="J91" s="413"/>
      <c r="K91" s="415"/>
      <c r="L91" s="95">
        <f t="shared" ref="L91:L98" si="28">+IF(K91&gt;H91,H91,K91)</f>
        <v>0</v>
      </c>
      <c r="M91" s="413"/>
      <c r="N91" s="7"/>
      <c r="O91" s="7"/>
      <c r="P91" s="7"/>
      <c r="Q91" s="7"/>
    </row>
    <row r="92" spans="1:17" x14ac:dyDescent="0.3">
      <c r="A92" s="181">
        <v>2</v>
      </c>
      <c r="B92" s="97" t="s">
        <v>263</v>
      </c>
      <c r="C92" s="99">
        <f>+'Costo di Produzione'!$H$13-'Costo di Produzione'!$H$95</f>
        <v>0</v>
      </c>
      <c r="D92" s="401"/>
      <c r="E92" s="401"/>
      <c r="F92" s="99">
        <f t="shared" ref="F92:F98" si="29">+C92-E92</f>
        <v>0</v>
      </c>
      <c r="G92" s="99">
        <f>+F92*N105</f>
        <v>0</v>
      </c>
      <c r="H92" s="173">
        <f t="shared" ref="H92:H98" si="30">+F92-G92</f>
        <v>0</v>
      </c>
      <c r="I92" s="293">
        <f t="shared" ref="I92:I98" si="31">+H92*$G$7</f>
        <v>0</v>
      </c>
      <c r="J92" s="403"/>
      <c r="K92" s="416"/>
      <c r="L92" s="99">
        <f t="shared" si="28"/>
        <v>0</v>
      </c>
      <c r="M92" s="403"/>
      <c r="N92" s="7"/>
      <c r="O92" s="7"/>
      <c r="P92" s="7"/>
      <c r="Q92" s="7"/>
    </row>
    <row r="93" spans="1:17" x14ac:dyDescent="0.3">
      <c r="A93" s="96">
        <v>3</v>
      </c>
      <c r="B93" s="97" t="s">
        <v>8</v>
      </c>
      <c r="C93" s="99">
        <f>+'Costo di Produzione'!$H$16-'Costo di Produzione'!$H$96</f>
        <v>0</v>
      </c>
      <c r="D93" s="401"/>
      <c r="E93" s="401"/>
      <c r="F93" s="99">
        <f t="shared" si="29"/>
        <v>0</v>
      </c>
      <c r="G93" s="99">
        <f>+F93*N105</f>
        <v>0</v>
      </c>
      <c r="H93" s="173">
        <f t="shared" si="30"/>
        <v>0</v>
      </c>
      <c r="I93" s="293">
        <f t="shared" si="31"/>
        <v>0</v>
      </c>
      <c r="J93" s="403"/>
      <c r="K93" s="416"/>
      <c r="L93" s="99">
        <f t="shared" si="28"/>
        <v>0</v>
      </c>
      <c r="M93" s="403"/>
      <c r="N93" s="7"/>
      <c r="O93" s="7"/>
      <c r="P93" s="7"/>
      <c r="Q93" s="7"/>
    </row>
    <row r="94" spans="1:17" x14ac:dyDescent="0.3">
      <c r="A94" s="181">
        <v>4</v>
      </c>
      <c r="B94" s="97" t="s">
        <v>12</v>
      </c>
      <c r="C94" s="99">
        <f>+'Costo di Produzione'!$H$21</f>
        <v>0</v>
      </c>
      <c r="D94" s="401"/>
      <c r="E94" s="401"/>
      <c r="F94" s="99">
        <f t="shared" si="29"/>
        <v>0</v>
      </c>
      <c r="G94" s="99">
        <f>+F94*N105</f>
        <v>0</v>
      </c>
      <c r="H94" s="173">
        <f t="shared" si="30"/>
        <v>0</v>
      </c>
      <c r="I94" s="293">
        <f t="shared" si="31"/>
        <v>0</v>
      </c>
      <c r="J94" s="403"/>
      <c r="K94" s="416"/>
      <c r="L94" s="99">
        <f t="shared" si="28"/>
        <v>0</v>
      </c>
      <c r="M94" s="403"/>
      <c r="N94" s="7"/>
      <c r="O94" s="7"/>
      <c r="P94" s="7"/>
      <c r="Q94" s="7"/>
    </row>
    <row r="95" spans="1:17" x14ac:dyDescent="0.3">
      <c r="A95" s="181">
        <v>5</v>
      </c>
      <c r="B95" s="97" t="s">
        <v>22</v>
      </c>
      <c r="C95" s="99">
        <f>+'Costo di Produzione'!$H$37</f>
        <v>0</v>
      </c>
      <c r="D95" s="401"/>
      <c r="E95" s="401"/>
      <c r="F95" s="99">
        <f t="shared" si="29"/>
        <v>0</v>
      </c>
      <c r="G95" s="99">
        <f>+F95*N105</f>
        <v>0</v>
      </c>
      <c r="H95" s="173">
        <f t="shared" si="30"/>
        <v>0</v>
      </c>
      <c r="I95" s="293">
        <f t="shared" si="31"/>
        <v>0</v>
      </c>
      <c r="J95" s="403"/>
      <c r="K95" s="416"/>
      <c r="L95" s="99">
        <f t="shared" si="28"/>
        <v>0</v>
      </c>
      <c r="M95" s="403"/>
      <c r="N95" s="7"/>
      <c r="O95" s="7"/>
      <c r="P95" s="7"/>
      <c r="Q95" s="7"/>
    </row>
    <row r="96" spans="1:17" x14ac:dyDescent="0.3">
      <c r="A96" s="96">
        <v>6</v>
      </c>
      <c r="B96" s="97" t="s">
        <v>89</v>
      </c>
      <c r="C96" s="99">
        <f>+'Costo di Produzione'!$H$46</f>
        <v>0</v>
      </c>
      <c r="D96" s="401"/>
      <c r="E96" s="401"/>
      <c r="F96" s="99">
        <f t="shared" si="29"/>
        <v>0</v>
      </c>
      <c r="G96" s="99">
        <f>+F96*N105</f>
        <v>0</v>
      </c>
      <c r="H96" s="173">
        <f t="shared" si="30"/>
        <v>0</v>
      </c>
      <c r="I96" s="293">
        <f t="shared" si="31"/>
        <v>0</v>
      </c>
      <c r="J96" s="403"/>
      <c r="K96" s="416"/>
      <c r="L96" s="99">
        <f t="shared" si="28"/>
        <v>0</v>
      </c>
      <c r="M96" s="403"/>
      <c r="N96" s="7"/>
      <c r="O96" s="7"/>
      <c r="P96" s="7"/>
      <c r="Q96" s="7"/>
    </row>
    <row r="97" spans="1:17" x14ac:dyDescent="0.3">
      <c r="A97" s="96">
        <v>7</v>
      </c>
      <c r="B97" s="97" t="s">
        <v>77</v>
      </c>
      <c r="C97" s="99">
        <f>+'Costo di Produzione'!$H$56-'Costo di Produzione'!$H$88-'Costo di Produzione'!$H$89-'Costo di Produzione'!$H$90-'Costo di Produzione'!$H$91-'Costo di Produzione'!$H$102</f>
        <v>0</v>
      </c>
      <c r="D97" s="401"/>
      <c r="E97" s="401">
        <f>-N103+'Costo di Produzione'!$H$59</f>
        <v>0</v>
      </c>
      <c r="F97" s="99">
        <f t="shared" si="29"/>
        <v>0</v>
      </c>
      <c r="G97" s="99">
        <f>+F97*N105</f>
        <v>0</v>
      </c>
      <c r="H97" s="173">
        <f t="shared" si="30"/>
        <v>0</v>
      </c>
      <c r="I97" s="293">
        <f t="shared" si="31"/>
        <v>0</v>
      </c>
      <c r="J97" s="403"/>
      <c r="K97" s="416"/>
      <c r="L97" s="99">
        <f t="shared" si="28"/>
        <v>0</v>
      </c>
      <c r="M97" s="403"/>
      <c r="N97" s="7"/>
      <c r="O97" s="7"/>
      <c r="P97" s="7"/>
      <c r="Q97" s="7"/>
    </row>
    <row r="98" spans="1:17" ht="15" customHeight="1" x14ac:dyDescent="0.3">
      <c r="A98" s="100">
        <v>8</v>
      </c>
      <c r="B98" s="101" t="s">
        <v>250</v>
      </c>
      <c r="C98" s="103">
        <f>+'Costo di Produzione'!$H$65-'Costo di Produzione'!$H$92-'Costo di Produzione'!$H$97-'Costo di Produzione'!$H$98-'Costo di Produzione'!$H$99-'Costo di Produzione'!$H$103</f>
        <v>0</v>
      </c>
      <c r="D98" s="409"/>
      <c r="E98" s="409"/>
      <c r="F98" s="103">
        <f t="shared" si="29"/>
        <v>0</v>
      </c>
      <c r="G98" s="103">
        <f>+F98*N105</f>
        <v>0</v>
      </c>
      <c r="H98" s="266">
        <f t="shared" si="30"/>
        <v>0</v>
      </c>
      <c r="I98" s="294">
        <f t="shared" si="31"/>
        <v>0</v>
      </c>
      <c r="J98" s="414"/>
      <c r="K98" s="417"/>
      <c r="L98" s="103">
        <f t="shared" si="28"/>
        <v>0</v>
      </c>
      <c r="M98" s="414"/>
    </row>
    <row r="99" spans="1:17" ht="15.75" thickBot="1" x14ac:dyDescent="0.35">
      <c r="A99" s="509" t="s">
        <v>348</v>
      </c>
      <c r="B99" s="510"/>
      <c r="C99" s="192">
        <f>+SUM(C91:C98)</f>
        <v>0</v>
      </c>
      <c r="D99" s="192">
        <f>+SUM(D91:D98)</f>
        <v>0</v>
      </c>
      <c r="E99" s="192">
        <f>+SUM(E91:E98)</f>
        <v>0</v>
      </c>
      <c r="F99" s="192">
        <f>+SUM(F91:F98)</f>
        <v>0</v>
      </c>
      <c r="G99" s="192">
        <f>+SUM(G91:G98)</f>
        <v>0</v>
      </c>
      <c r="H99" s="154">
        <f t="shared" ref="H99:J99" si="32">+SUM(H91:H98)</f>
        <v>0</v>
      </c>
      <c r="I99" s="295">
        <f t="shared" si="32"/>
        <v>0</v>
      </c>
      <c r="J99" s="296">
        <f t="shared" si="32"/>
        <v>0</v>
      </c>
      <c r="K99" s="295">
        <f>+SUM(K91:K98)</f>
        <v>0</v>
      </c>
      <c r="L99" s="298">
        <f>+SUM(L91:L98)</f>
        <v>0</v>
      </c>
      <c r="M99" s="296">
        <f t="shared" ref="M99" si="33">+SUM(M91:M98)</f>
        <v>0</v>
      </c>
    </row>
    <row r="100" spans="1:17" x14ac:dyDescent="0.3">
      <c r="A100" s="134"/>
      <c r="B100" s="190" t="s">
        <v>122</v>
      </c>
      <c r="C100" s="265">
        <f>+'Costo di Produzione'!$H$100</f>
        <v>0</v>
      </c>
      <c r="D100" s="410"/>
      <c r="E100" s="410"/>
      <c r="F100" s="265">
        <f t="shared" ref="F100:F101" si="34">+C100-E100</f>
        <v>0</v>
      </c>
      <c r="G100" s="95">
        <f>+F100*N105</f>
        <v>0</v>
      </c>
      <c r="H100" s="282"/>
      <c r="I100" s="173"/>
      <c r="J100" s="173"/>
      <c r="K100" s="111"/>
      <c r="L100" s="111"/>
      <c r="M100" s="283"/>
    </row>
    <row r="101" spans="1:17" x14ac:dyDescent="0.3">
      <c r="A101" s="137"/>
      <c r="B101" s="97" t="s">
        <v>264</v>
      </c>
      <c r="C101" s="173">
        <f>+'Costo di Produzione'!$H$104</f>
        <v>0</v>
      </c>
      <c r="D101" s="411"/>
      <c r="E101" s="411"/>
      <c r="F101" s="173">
        <f t="shared" si="34"/>
        <v>0</v>
      </c>
      <c r="G101" s="99">
        <f>+F101*N105</f>
        <v>0</v>
      </c>
      <c r="H101" s="283"/>
      <c r="I101" s="173"/>
      <c r="J101" s="173"/>
      <c r="K101" s="111"/>
      <c r="L101" s="111"/>
      <c r="M101" s="283"/>
    </row>
    <row r="102" spans="1:17" x14ac:dyDescent="0.3">
      <c r="A102" s="137"/>
      <c r="B102" s="97" t="s">
        <v>265</v>
      </c>
      <c r="C102" s="258"/>
      <c r="D102" s="173"/>
      <c r="E102" s="173"/>
      <c r="F102" s="173">
        <f>+E99+E100+E101</f>
        <v>0</v>
      </c>
      <c r="G102" s="99">
        <f>+F102*N105</f>
        <v>0</v>
      </c>
      <c r="H102" s="283"/>
      <c r="I102" s="173"/>
      <c r="J102" s="173"/>
      <c r="K102" s="111"/>
      <c r="L102" s="111"/>
      <c r="M102" s="283"/>
      <c r="N102" s="3" t="s">
        <v>347</v>
      </c>
    </row>
    <row r="103" spans="1:17" x14ac:dyDescent="0.3">
      <c r="A103" s="171"/>
      <c r="B103" s="277" t="s">
        <v>338</v>
      </c>
      <c r="C103" s="275"/>
      <c r="D103" s="412"/>
      <c r="E103" s="266"/>
      <c r="F103" s="266"/>
      <c r="G103" s="103"/>
      <c r="H103" s="284"/>
      <c r="I103" s="173"/>
      <c r="J103" s="173"/>
      <c r="K103" s="111"/>
      <c r="L103" s="111"/>
      <c r="M103" s="283"/>
      <c r="N103" s="263">
        <f>+IF(D103&gt;(+D99+D100+D101)*0.15,(+D99+D100+D101)*0.15,+D103)</f>
        <v>0</v>
      </c>
    </row>
    <row r="104" spans="1:17" ht="16.899999999999999" customHeight="1" x14ac:dyDescent="0.3">
      <c r="A104" s="509" t="s">
        <v>137</v>
      </c>
      <c r="B104" s="510"/>
      <c r="C104" s="264">
        <f>+SUM(C99:C103)</f>
        <v>0</v>
      </c>
      <c r="D104" s="264">
        <f t="shared" ref="D104" si="35">+SUM(D99:D103)</f>
        <v>0</v>
      </c>
      <c r="E104" s="264">
        <f t="shared" ref="E104" si="36">+SUM(E99:E103)</f>
        <v>0</v>
      </c>
      <c r="F104" s="264">
        <f t="shared" ref="F104" si="37">+SUM(F99:F103)</f>
        <v>0</v>
      </c>
      <c r="G104" s="191">
        <f>-'Costo di Produzione'!$H$77</f>
        <v>0</v>
      </c>
      <c r="H104" s="234"/>
      <c r="I104" s="111"/>
      <c r="J104" s="173"/>
      <c r="K104" s="111"/>
      <c r="L104" s="111"/>
      <c r="M104" s="283"/>
      <c r="N104" s="3" t="s">
        <v>394</v>
      </c>
    </row>
    <row r="105" spans="1:17" ht="15.75" thickBot="1" x14ac:dyDescent="0.35">
      <c r="A105" s="285"/>
      <c r="B105" s="286" t="s">
        <v>103</v>
      </c>
      <c r="C105" s="287">
        <f>-C104+'Costo di Produzione'!$H$71</f>
        <v>0</v>
      </c>
      <c r="D105" s="288"/>
      <c r="E105" s="288"/>
      <c r="F105" s="288"/>
      <c r="G105" s="288">
        <f>+G104-SUM(G99:G103)</f>
        <v>0</v>
      </c>
      <c r="H105" s="289"/>
      <c r="I105" s="179"/>
      <c r="J105" s="179"/>
      <c r="K105" s="179"/>
      <c r="L105" s="179"/>
      <c r="M105" s="183"/>
      <c r="N105" s="269">
        <f>+IF(F104&gt;0,G104/F104,0)</f>
        <v>0</v>
      </c>
    </row>
    <row r="106" spans="1:17" x14ac:dyDescent="0.3">
      <c r="A106" s="238" t="s">
        <v>259</v>
      </c>
      <c r="B106" s="111"/>
      <c r="C106" s="111"/>
      <c r="D106" s="173"/>
      <c r="E106" s="173"/>
      <c r="F106" s="173"/>
      <c r="G106" s="173"/>
      <c r="H106" s="111"/>
      <c r="I106" s="196"/>
      <c r="J106" s="196"/>
      <c r="K106" s="196"/>
      <c r="L106" s="196"/>
      <c r="M106" s="196"/>
    </row>
    <row r="107" spans="1:17" ht="30" customHeight="1" x14ac:dyDescent="0.3">
      <c r="A107" s="137"/>
      <c r="B107" s="522" t="s">
        <v>344</v>
      </c>
      <c r="C107" s="523"/>
      <c r="D107" s="523"/>
      <c r="E107" s="523"/>
      <c r="F107" s="523"/>
      <c r="G107" s="523"/>
      <c r="H107" s="523"/>
      <c r="I107" s="523"/>
      <c r="J107" s="523"/>
      <c r="K107" s="523"/>
      <c r="L107" s="523"/>
      <c r="M107" s="523"/>
    </row>
    <row r="108" spans="1:17" ht="5.0999999999999996" customHeight="1" thickBot="1" x14ac:dyDescent="0.35">
      <c r="A108" s="137"/>
      <c r="B108" s="111"/>
      <c r="C108" s="111"/>
      <c r="D108" s="173"/>
      <c r="E108" s="173"/>
      <c r="F108" s="173"/>
      <c r="G108" s="173"/>
      <c r="H108" s="111"/>
      <c r="I108" s="111"/>
      <c r="J108" s="111"/>
      <c r="K108" s="111"/>
      <c r="L108" s="111"/>
      <c r="M108" s="111"/>
    </row>
    <row r="109" spans="1:17" ht="15" customHeight="1" x14ac:dyDescent="0.3">
      <c r="A109" s="300" t="s">
        <v>268</v>
      </c>
      <c r="B109" s="301"/>
      <c r="C109" s="195"/>
      <c r="D109" s="526" t="s">
        <v>269</v>
      </c>
      <c r="E109" s="528" t="s">
        <v>270</v>
      </c>
      <c r="F109" s="524" t="s">
        <v>135</v>
      </c>
      <c r="G109" s="526" t="s">
        <v>355</v>
      </c>
      <c r="H109" s="526" t="s">
        <v>267</v>
      </c>
      <c r="I109" s="526" t="s">
        <v>271</v>
      </c>
      <c r="J109" s="533" t="s">
        <v>272</v>
      </c>
      <c r="K109" s="260"/>
      <c r="L109" s="196"/>
      <c r="M109" s="197"/>
    </row>
    <row r="110" spans="1:17" x14ac:dyDescent="0.3">
      <c r="A110" s="137"/>
      <c r="B110" s="353" t="s">
        <v>231</v>
      </c>
      <c r="C110" s="418"/>
      <c r="D110" s="527"/>
      <c r="E110" s="529"/>
      <c r="F110" s="525"/>
      <c r="G110" s="527"/>
      <c r="H110" s="527"/>
      <c r="I110" s="527"/>
      <c r="J110" s="534"/>
      <c r="K110" s="268"/>
      <c r="L110" s="111"/>
      <c r="M110" s="178"/>
    </row>
    <row r="111" spans="1:17" ht="15" customHeight="1" x14ac:dyDescent="0.3">
      <c r="A111" s="171"/>
      <c r="B111" s="353" t="s">
        <v>235</v>
      </c>
      <c r="C111" s="418"/>
      <c r="D111" s="103">
        <f>+IF($G$5="Girato Lazio",+$G$7*J99,+M99)</f>
        <v>0</v>
      </c>
      <c r="E111" s="215">
        <f>+H99-IF($G$5="Speso Lazio",+L99,I99)</f>
        <v>0</v>
      </c>
      <c r="F111" s="119">
        <f>+IF($G$5="Speso Lazio",+L99,I99)</f>
        <v>0</v>
      </c>
      <c r="G111" s="103">
        <f>+IF(E111&lt;(0.25*F111),E111,0.25*F111)</f>
        <v>0</v>
      </c>
      <c r="H111" s="103">
        <f>+C110+C111</f>
        <v>0</v>
      </c>
      <c r="I111" s="103">
        <f>+D111*0.15</f>
        <v>0</v>
      </c>
      <c r="J111" s="216">
        <f>+SUM(F111:I111)</f>
        <v>0</v>
      </c>
      <c r="K111" s="136"/>
      <c r="L111" s="111"/>
      <c r="M111" s="178"/>
    </row>
    <row r="112" spans="1:17" ht="4.9000000000000004" customHeight="1" thickBot="1" x14ac:dyDescent="0.35">
      <c r="A112" s="130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83"/>
    </row>
  </sheetData>
  <sheetProtection algorithmName="SHA-512" hashValue="wMWazSxguFJwJMCtJai6XITc4GIpC6N/NvwjYh0fENtXBA9h0kZXA1WlwiMlNPSUyuwMVw4KWCUBOr/EthJCMg==" saltValue="U17H8bZkNPp8XCnx25qE2w==" spinCount="100000" sheet="1" objects="1" scenarios="1"/>
  <mergeCells count="61">
    <mergeCell ref="K10:M10"/>
    <mergeCell ref="I9:J9"/>
    <mergeCell ref="A21:B21"/>
    <mergeCell ref="A26:B26"/>
    <mergeCell ref="D31:D32"/>
    <mergeCell ref="I35:J35"/>
    <mergeCell ref="K35:M35"/>
    <mergeCell ref="A1:M1"/>
    <mergeCell ref="A2:M2"/>
    <mergeCell ref="A3:M3"/>
    <mergeCell ref="E31:E32"/>
    <mergeCell ref="F31:F32"/>
    <mergeCell ref="G31:G32"/>
    <mergeCell ref="H31:H32"/>
    <mergeCell ref="I31:I32"/>
    <mergeCell ref="J31:J32"/>
    <mergeCell ref="D6:F6"/>
    <mergeCell ref="B5:F5"/>
    <mergeCell ref="I10:J10"/>
    <mergeCell ref="B29:M29"/>
    <mergeCell ref="K9:M9"/>
    <mergeCell ref="I36:J36"/>
    <mergeCell ref="K36:M36"/>
    <mergeCell ref="A47:B47"/>
    <mergeCell ref="A52:B52"/>
    <mergeCell ref="B55:M55"/>
    <mergeCell ref="D57:D58"/>
    <mergeCell ref="E57:E58"/>
    <mergeCell ref="F57:F58"/>
    <mergeCell ref="G57:G58"/>
    <mergeCell ref="H57:H58"/>
    <mergeCell ref="I57:I58"/>
    <mergeCell ref="J57:J58"/>
    <mergeCell ref="I61:J61"/>
    <mergeCell ref="K61:M61"/>
    <mergeCell ref="I62:J62"/>
    <mergeCell ref="K62:M62"/>
    <mergeCell ref="A73:B73"/>
    <mergeCell ref="A78:B78"/>
    <mergeCell ref="B81:M81"/>
    <mergeCell ref="E83:E84"/>
    <mergeCell ref="F83:F84"/>
    <mergeCell ref="G83:G84"/>
    <mergeCell ref="H83:H84"/>
    <mergeCell ref="I83:I84"/>
    <mergeCell ref="J83:J84"/>
    <mergeCell ref="K83:K84"/>
    <mergeCell ref="I88:J88"/>
    <mergeCell ref="K88:M88"/>
    <mergeCell ref="I109:I110"/>
    <mergeCell ref="J109:J110"/>
    <mergeCell ref="I87:J87"/>
    <mergeCell ref="K87:M87"/>
    <mergeCell ref="A99:B99"/>
    <mergeCell ref="A104:B104"/>
    <mergeCell ref="B107:M107"/>
    <mergeCell ref="F109:F110"/>
    <mergeCell ref="G109:G110"/>
    <mergeCell ref="H109:H110"/>
    <mergeCell ref="D109:D110"/>
    <mergeCell ref="E109:E1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6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Tendine!$E$1:$E$2</xm:f>
          </x14:formula1>
          <xm:sqref>G5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5" zoomScaleNormal="125" zoomScaleSheetLayoutView="100" workbookViewId="0">
      <selection activeCell="F12" sqref="F12"/>
    </sheetView>
  </sheetViews>
  <sheetFormatPr defaultColWidth="9.140625" defaultRowHeight="15" x14ac:dyDescent="0.3"/>
  <cols>
    <col min="1" max="1" width="2.7109375" style="1" customWidth="1"/>
    <col min="2" max="2" width="28.140625" style="1" customWidth="1"/>
    <col min="3" max="3" width="50.5703125" style="1" customWidth="1"/>
    <col min="4" max="4" width="16" style="1" customWidth="1"/>
    <col min="5" max="5" width="2.7109375" style="1" customWidth="1"/>
    <col min="6" max="6" width="17.42578125" style="1" customWidth="1"/>
    <col min="7" max="11" width="13.85546875" style="4" customWidth="1"/>
    <col min="12" max="16384" width="9.140625" style="1"/>
  </cols>
  <sheetData>
    <row r="1" spans="1:14" ht="17.25" x14ac:dyDescent="0.35">
      <c r="A1" s="446" t="s">
        <v>121</v>
      </c>
      <c r="B1" s="447"/>
      <c r="C1" s="447"/>
      <c r="D1" s="447"/>
      <c r="E1" s="448"/>
      <c r="F1" s="12"/>
      <c r="G1" s="12"/>
      <c r="H1" s="12"/>
      <c r="I1" s="12"/>
      <c r="J1" s="12"/>
      <c r="K1" s="12"/>
      <c r="L1" s="12"/>
      <c r="M1" s="12"/>
      <c r="N1" s="7"/>
    </row>
    <row r="2" spans="1:14" ht="17.25" x14ac:dyDescent="0.35">
      <c r="A2" s="474">
        <f>+'Dati generali'!A2:D2</f>
        <v>0</v>
      </c>
      <c r="B2" s="475"/>
      <c r="C2" s="475"/>
      <c r="D2" s="475"/>
      <c r="E2" s="476"/>
      <c r="F2" s="11"/>
      <c r="G2" s="11"/>
      <c r="H2" s="11"/>
      <c r="I2" s="11"/>
      <c r="J2" s="11"/>
      <c r="K2" s="11"/>
      <c r="L2" s="11"/>
      <c r="M2" s="11"/>
      <c r="N2" s="7"/>
    </row>
    <row r="3" spans="1:14" s="15" customFormat="1" ht="39.75" customHeight="1" x14ac:dyDescent="0.35">
      <c r="A3" s="552" t="s">
        <v>273</v>
      </c>
      <c r="B3" s="553"/>
      <c r="C3" s="553"/>
      <c r="D3" s="553"/>
      <c r="E3" s="554"/>
      <c r="F3" s="13"/>
      <c r="G3" s="13"/>
      <c r="H3" s="13"/>
      <c r="I3" s="13"/>
      <c r="J3" s="13"/>
      <c r="K3" s="13"/>
      <c r="L3" s="13"/>
      <c r="M3" s="13"/>
      <c r="N3" s="14"/>
    </row>
    <row r="4" spans="1:14" ht="17.25" x14ac:dyDescent="0.35">
      <c r="A4" s="474">
        <f>+' Spese Ammissibili'!G5</f>
        <v>0</v>
      </c>
      <c r="B4" s="475"/>
      <c r="C4" s="475"/>
      <c r="D4" s="475"/>
      <c r="E4" s="476"/>
      <c r="F4" s="11"/>
      <c r="G4" s="11"/>
      <c r="H4" s="11"/>
      <c r="I4" s="11"/>
      <c r="J4" s="11"/>
      <c r="K4" s="11"/>
      <c r="L4" s="11"/>
      <c r="M4" s="11"/>
      <c r="N4" s="7"/>
    </row>
    <row r="5" spans="1:14" ht="18" thickBot="1" x14ac:dyDescent="0.4">
      <c r="A5" s="477" t="s">
        <v>364</v>
      </c>
      <c r="B5" s="478"/>
      <c r="C5" s="478"/>
      <c r="D5" s="555"/>
      <c r="E5" s="479"/>
      <c r="F5" s="12"/>
      <c r="G5" s="12"/>
      <c r="H5" s="12"/>
      <c r="I5" s="12"/>
      <c r="J5" s="12"/>
      <c r="K5" s="12"/>
      <c r="L5" s="12"/>
      <c r="M5" s="12"/>
      <c r="N5" s="7"/>
    </row>
    <row r="6" spans="1:14" ht="15" customHeight="1" x14ac:dyDescent="0.3">
      <c r="A6" s="137"/>
      <c r="B6" s="111" t="s">
        <v>138</v>
      </c>
      <c r="C6" s="111">
        <f>+' Spese Ammissibili'!C9</f>
        <v>0</v>
      </c>
      <c r="D6" s="302">
        <f>+' Spese Ammissibili'!J33</f>
        <v>0</v>
      </c>
      <c r="E6" s="178"/>
      <c r="G6" s="1"/>
      <c r="H6" s="1"/>
      <c r="I6" s="1"/>
      <c r="J6" s="1"/>
      <c r="K6" s="1"/>
    </row>
    <row r="7" spans="1:14" x14ac:dyDescent="0.3">
      <c r="A7" s="137"/>
      <c r="B7" s="111" t="s">
        <v>139</v>
      </c>
      <c r="C7" s="111">
        <f>+' Spese Ammissibili'!C35</f>
        <v>0</v>
      </c>
      <c r="D7" s="302">
        <f>+' Spese Ammissibili'!J59</f>
        <v>0</v>
      </c>
      <c r="E7" s="178"/>
    </row>
    <row r="8" spans="1:14" x14ac:dyDescent="0.3">
      <c r="A8" s="137"/>
      <c r="B8" s="111" t="s">
        <v>140</v>
      </c>
      <c r="C8" s="111">
        <f>+' Spese Ammissibili'!C61</f>
        <v>0</v>
      </c>
      <c r="D8" s="302">
        <f>+' Spese Ammissibili'!K85</f>
        <v>0</v>
      </c>
      <c r="E8" s="178"/>
    </row>
    <row r="9" spans="1:14" x14ac:dyDescent="0.3">
      <c r="A9" s="137"/>
      <c r="B9" s="111" t="s">
        <v>141</v>
      </c>
      <c r="C9" s="111">
        <f>+' Spese Ammissibili'!C87</f>
        <v>0</v>
      </c>
      <c r="D9" s="302">
        <f>+' Spese Ammissibili'!J111</f>
        <v>0</v>
      </c>
      <c r="E9" s="178"/>
    </row>
    <row r="10" spans="1:14" x14ac:dyDescent="0.3">
      <c r="A10" s="137"/>
      <c r="B10" s="194" t="s">
        <v>125</v>
      </c>
      <c r="C10" s="194"/>
      <c r="D10" s="160">
        <f>+SUM(D6:D9)</f>
        <v>0</v>
      </c>
      <c r="E10" s="199"/>
    </row>
    <row r="11" spans="1:14" x14ac:dyDescent="0.3">
      <c r="A11" s="137"/>
      <c r="B11" s="111"/>
      <c r="C11" s="111"/>
      <c r="D11" s="99"/>
      <c r="E11" s="120"/>
    </row>
    <row r="12" spans="1:14" x14ac:dyDescent="0.3">
      <c r="A12" s="137"/>
      <c r="B12" s="111" t="s">
        <v>126</v>
      </c>
      <c r="C12" s="111"/>
      <c r="D12" s="200" t="str">
        <f>+IF(F12=TRUE,"FALSO","VERO")</f>
        <v>FALSO</v>
      </c>
      <c r="E12" s="174"/>
      <c r="F12" s="1" t="b">
        <f>OR(Coproduttori!D152&lt;20%,Coproduttori!D157&lt;20%)</f>
        <v>1</v>
      </c>
    </row>
    <row r="13" spans="1:14" x14ac:dyDescent="0.3">
      <c r="A13" s="137"/>
      <c r="B13" s="111"/>
      <c r="C13" s="111"/>
      <c r="D13" s="207" t="s">
        <v>274</v>
      </c>
      <c r="E13" s="174"/>
    </row>
    <row r="14" spans="1:14" x14ac:dyDescent="0.3">
      <c r="A14" s="137"/>
      <c r="B14" s="111" t="s">
        <v>276</v>
      </c>
      <c r="C14" s="111"/>
      <c r="D14" s="406" t="s">
        <v>115</v>
      </c>
      <c r="E14" s="174"/>
    </row>
    <row r="15" spans="1:14" x14ac:dyDescent="0.3">
      <c r="A15" s="137"/>
      <c r="B15" s="111"/>
      <c r="C15" s="111"/>
      <c r="D15" s="207" t="s">
        <v>275</v>
      </c>
      <c r="E15" s="174"/>
    </row>
    <row r="16" spans="1:14" ht="15" customHeight="1" x14ac:dyDescent="0.3">
      <c r="A16" s="137"/>
      <c r="B16" s="551" t="s">
        <v>277</v>
      </c>
      <c r="C16" s="551"/>
      <c r="D16" s="406" t="str">
        <f>+IF(D14="SI","SI","NO")</f>
        <v>SI</v>
      </c>
      <c r="E16" s="174"/>
    </row>
    <row r="17" spans="1:6" ht="15" customHeight="1" x14ac:dyDescent="0.3">
      <c r="A17" s="137"/>
      <c r="B17" s="551"/>
      <c r="C17" s="551"/>
      <c r="D17" s="112"/>
      <c r="E17" s="174"/>
    </row>
    <row r="18" spans="1:6" ht="30" customHeight="1" x14ac:dyDescent="0.3">
      <c r="A18" s="137"/>
      <c r="B18" s="542" t="s">
        <v>150</v>
      </c>
      <c r="C18" s="542"/>
      <c r="D18" s="542"/>
      <c r="E18" s="178"/>
    </row>
    <row r="19" spans="1:6" x14ac:dyDescent="0.3">
      <c r="A19" s="137"/>
      <c r="B19" s="543"/>
      <c r="C19" s="544"/>
      <c r="D19" s="545"/>
      <c r="E19" s="201"/>
    </row>
    <row r="20" spans="1:6" ht="54.75" customHeight="1" x14ac:dyDescent="0.3">
      <c r="A20" s="137"/>
      <c r="B20" s="546"/>
      <c r="C20" s="547"/>
      <c r="D20" s="548"/>
      <c r="E20" s="201"/>
    </row>
    <row r="21" spans="1:6" ht="5.0999999999999996" customHeight="1" x14ac:dyDescent="0.3">
      <c r="A21" s="137"/>
      <c r="B21" s="202"/>
      <c r="C21" s="202"/>
      <c r="D21" s="202"/>
      <c r="E21" s="201"/>
    </row>
    <row r="22" spans="1:6" ht="51.6" customHeight="1" x14ac:dyDescent="0.3">
      <c r="A22" s="137"/>
      <c r="B22" s="549" t="s">
        <v>278</v>
      </c>
      <c r="C22" s="549"/>
      <c r="D22" s="549"/>
      <c r="E22" s="201"/>
    </row>
    <row r="23" spans="1:6" ht="15" customHeight="1" x14ac:dyDescent="0.3">
      <c r="A23" s="137"/>
      <c r="B23" s="550"/>
      <c r="C23" s="550"/>
      <c r="D23" s="550"/>
      <c r="E23" s="201"/>
    </row>
    <row r="24" spans="1:6" x14ac:dyDescent="0.3">
      <c r="A24" s="137"/>
      <c r="B24" s="111" t="s">
        <v>279</v>
      </c>
      <c r="C24" s="111"/>
      <c r="D24" s="99"/>
      <c r="E24" s="120"/>
    </row>
    <row r="25" spans="1:6" ht="16.5" customHeight="1" x14ac:dyDescent="0.3">
      <c r="A25" s="137"/>
      <c r="B25" s="471" t="s">
        <v>127</v>
      </c>
      <c r="C25" s="471"/>
      <c r="D25" s="203">
        <f>+IF(F25&gt;475000,475000,+F25)</f>
        <v>0</v>
      </c>
      <c r="E25" s="120"/>
      <c r="F25" s="4">
        <f>+IF(D12="VERO",0.2*D10,0.15*D10)</f>
        <v>0</v>
      </c>
    </row>
    <row r="26" spans="1:6" ht="34.9" customHeight="1" x14ac:dyDescent="0.3">
      <c r="A26" s="137"/>
      <c r="B26" s="471"/>
      <c r="C26" s="471"/>
      <c r="D26" s="99"/>
      <c r="E26" s="120"/>
      <c r="F26" s="4"/>
    </row>
    <row r="27" spans="1:6" ht="15" customHeight="1" x14ac:dyDescent="0.3">
      <c r="A27" s="137"/>
      <c r="B27" s="471" t="s">
        <v>128</v>
      </c>
      <c r="C27" s="471"/>
      <c r="D27" s="203">
        <f>+IF(F27&gt;100000,100000,+F27)</f>
        <v>0</v>
      </c>
      <c r="E27" s="120"/>
      <c r="F27" s="4">
        <f>+IF(D16="SI",0.05*D10,0)</f>
        <v>0</v>
      </c>
    </row>
    <row r="28" spans="1:6" x14ac:dyDescent="0.3">
      <c r="A28" s="137"/>
      <c r="B28" s="471"/>
      <c r="C28" s="471"/>
      <c r="D28" s="99"/>
      <c r="E28" s="120"/>
      <c r="F28" s="4"/>
    </row>
    <row r="29" spans="1:6" ht="15" customHeight="1" x14ac:dyDescent="0.3">
      <c r="A29" s="137"/>
      <c r="B29" s="471" t="s">
        <v>129</v>
      </c>
      <c r="C29" s="471"/>
      <c r="D29" s="203">
        <f>+IF(F29&gt;225000,225000,+F29)</f>
        <v>0</v>
      </c>
      <c r="E29" s="120"/>
      <c r="F29" s="4">
        <f>+IF(D14="SI",+IF(D12="VERO",0.1*D10,0.05*D10),0)</f>
        <v>0</v>
      </c>
    </row>
    <row r="30" spans="1:6" x14ac:dyDescent="0.3">
      <c r="A30" s="137"/>
      <c r="B30" s="471"/>
      <c r="C30" s="471"/>
      <c r="D30" s="99"/>
      <c r="E30" s="120"/>
    </row>
    <row r="31" spans="1:6" x14ac:dyDescent="0.3">
      <c r="A31" s="137"/>
      <c r="B31" s="471"/>
      <c r="C31" s="471"/>
      <c r="D31" s="99"/>
      <c r="E31" s="120"/>
    </row>
    <row r="32" spans="1:6" x14ac:dyDescent="0.3">
      <c r="A32" s="137"/>
      <c r="B32" s="194" t="s">
        <v>130</v>
      </c>
      <c r="C32" s="194"/>
      <c r="D32" s="160">
        <f>+D25+D27+D29</f>
        <v>0</v>
      </c>
      <c r="E32" s="199"/>
    </row>
    <row r="33" spans="1:5" ht="5.0999999999999996" customHeight="1" x14ac:dyDescent="0.3">
      <c r="A33" s="137"/>
      <c r="B33" s="194"/>
      <c r="C33" s="194"/>
      <c r="D33" s="136"/>
      <c r="E33" s="199"/>
    </row>
    <row r="34" spans="1:5" x14ac:dyDescent="0.3">
      <c r="A34" s="137"/>
      <c r="B34" s="204" t="s">
        <v>142</v>
      </c>
      <c r="C34" s="111">
        <f>+C6</f>
        <v>0</v>
      </c>
      <c r="D34" s="205" t="e">
        <f>+D$32/D$10*D6</f>
        <v>#DIV/0!</v>
      </c>
      <c r="E34" s="206"/>
    </row>
    <row r="35" spans="1:5" x14ac:dyDescent="0.3">
      <c r="A35" s="137"/>
      <c r="B35" s="204" t="s">
        <v>143</v>
      </c>
      <c r="C35" s="111">
        <f>+C7</f>
        <v>0</v>
      </c>
      <c r="D35" s="205" t="e">
        <f>+D$32/D$10*D7</f>
        <v>#DIV/0!</v>
      </c>
      <c r="E35" s="206"/>
    </row>
    <row r="36" spans="1:5" x14ac:dyDescent="0.3">
      <c r="A36" s="137"/>
      <c r="B36" s="204" t="s">
        <v>144</v>
      </c>
      <c r="C36" s="111">
        <f>+C8</f>
        <v>0</v>
      </c>
      <c r="D36" s="205" t="e">
        <f>+D$32/D$10*D8</f>
        <v>#DIV/0!</v>
      </c>
      <c r="E36" s="206"/>
    </row>
    <row r="37" spans="1:5" x14ac:dyDescent="0.3">
      <c r="A37" s="137"/>
      <c r="B37" s="204" t="s">
        <v>145</v>
      </c>
      <c r="C37" s="111">
        <f>+C9</f>
        <v>0</v>
      </c>
      <c r="D37" s="205" t="e">
        <f>+D$32/D$10*D9</f>
        <v>#DIV/0!</v>
      </c>
      <c r="E37" s="206"/>
    </row>
    <row r="38" spans="1:5" ht="8.1" customHeight="1" thickBot="1" x14ac:dyDescent="0.35">
      <c r="A38" s="130"/>
      <c r="B38" s="179"/>
      <c r="C38" s="179"/>
      <c r="D38" s="179"/>
      <c r="E38" s="183"/>
    </row>
  </sheetData>
  <sheetProtection algorithmName="SHA-512" hashValue="UqAMsujNt57JiXdT12lPLtt68Pw5Z59FYkaJSTBYadvNOLnE3t7nfrqtI21t+gXEDdpl4o0xEjyYhA9LHIJsKw==" saltValue="oYCHAIxblAc2hrLWnvNt0g==" spinCount="100000" sheet="1" objects="1" scenarios="1"/>
  <mergeCells count="13">
    <mergeCell ref="B16:C17"/>
    <mergeCell ref="A1:E1"/>
    <mergeCell ref="A2:E2"/>
    <mergeCell ref="A3:E3"/>
    <mergeCell ref="A4:E4"/>
    <mergeCell ref="A5:E5"/>
    <mergeCell ref="B18:D18"/>
    <mergeCell ref="B19:D20"/>
    <mergeCell ref="B25:C26"/>
    <mergeCell ref="B27:C28"/>
    <mergeCell ref="B29:C31"/>
    <mergeCell ref="B22:D22"/>
    <mergeCell ref="B23:D2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D14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zoomScaleNormal="100" zoomScaleSheetLayoutView="100" workbookViewId="0">
      <pane xSplit="1" ySplit="4" topLeftCell="B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C59" sqref="C59"/>
    </sheetView>
  </sheetViews>
  <sheetFormatPr defaultColWidth="9.140625" defaultRowHeight="15" x14ac:dyDescent="0.3"/>
  <cols>
    <col min="1" max="1" width="55.7109375" style="7" customWidth="1"/>
    <col min="2" max="3" width="13.7109375" style="8" customWidth="1"/>
    <col min="4" max="9" width="13.7109375" style="7" customWidth="1"/>
    <col min="10" max="10" width="13.7109375" style="8" customWidth="1"/>
    <col min="11" max="19" width="13.7109375" style="7" customWidth="1"/>
    <col min="20" max="16384" width="9.140625" style="7"/>
  </cols>
  <sheetData>
    <row r="1" spans="1:32" ht="15.75" customHeight="1" x14ac:dyDescent="0.35">
      <c r="A1" s="446" t="s">
        <v>121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8"/>
    </row>
    <row r="2" spans="1:32" ht="17.25" x14ac:dyDescent="0.3">
      <c r="A2" s="561">
        <f>+'Dati generali'!A2:D2</f>
        <v>0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3"/>
    </row>
    <row r="3" spans="1:32" ht="18" thickBot="1" x14ac:dyDescent="0.4">
      <c r="A3" s="477" t="s">
        <v>149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9"/>
    </row>
    <row r="4" spans="1:32" x14ac:dyDescent="0.3">
      <c r="A4" s="240" t="s">
        <v>309</v>
      </c>
      <c r="B4" s="241" t="str">
        <f>+'Costo di Produzione'!C4</f>
        <v>Totale</v>
      </c>
      <c r="C4" s="241" t="str">
        <f>+'Costo di Produzione'!D4</f>
        <v>Totale IT</v>
      </c>
      <c r="D4" s="242" t="str">
        <f>+'Costo di Produzione'!E4</f>
        <v>Richiedente 1</v>
      </c>
      <c r="E4" s="225" t="str">
        <f>+'Costo di Produzione'!F4</f>
        <v>Richiedente 2</v>
      </c>
      <c r="F4" s="225" t="str">
        <f>+'Costo di Produzione'!G4</f>
        <v>Richiedente 3</v>
      </c>
      <c r="G4" s="243" t="str">
        <f>+'Costo di Produzione'!H4</f>
        <v>Richiedente 4</v>
      </c>
      <c r="H4" s="242" t="str">
        <f>+'Costo di Produzione'!I4</f>
        <v>NON Rich. 1</v>
      </c>
      <c r="I4" s="225" t="str">
        <f>+'Costo di Produzione'!J4</f>
        <v>NON Rich. 2</v>
      </c>
      <c r="J4" s="225" t="str">
        <f>+'Costo di Produzione'!K4</f>
        <v>NON Rich. 3</v>
      </c>
      <c r="K4" s="243" t="str">
        <f>+'Costo di Produzione'!L4</f>
        <v>NON Rich. 4</v>
      </c>
      <c r="L4" s="241" t="str">
        <f>+'Costo di Produzione'!M4</f>
        <v>Tot. EST</v>
      </c>
      <c r="M4" s="242" t="str">
        <f>+'Costo di Produzione'!N4</f>
        <v>Estero 1</v>
      </c>
      <c r="N4" s="225" t="str">
        <f>+'Costo di Produzione'!O4</f>
        <v>Estero 2</v>
      </c>
      <c r="O4" s="225" t="str">
        <f>+'Costo di Produzione'!P4</f>
        <v>Estero 3</v>
      </c>
      <c r="P4" s="226" t="str">
        <f>+'Costo di Produzione'!Q4</f>
        <v>Estero 4</v>
      </c>
    </row>
    <row r="5" spans="1:32" s="9" customFormat="1" ht="27" customHeight="1" x14ac:dyDescent="0.3">
      <c r="A5" s="244" t="s">
        <v>92</v>
      </c>
      <c r="B5" s="227"/>
      <c r="C5" s="227"/>
      <c r="D5" s="330">
        <f>+'Costo di Produzione'!E5</f>
        <v>0</v>
      </c>
      <c r="E5" s="309">
        <f>+'Costo di Produzione'!F5</f>
        <v>0</v>
      </c>
      <c r="F5" s="309">
        <f>+'Costo di Produzione'!G5</f>
        <v>0</v>
      </c>
      <c r="G5" s="310">
        <f>+'Costo di Produzione'!H5</f>
        <v>0</v>
      </c>
      <c r="H5" s="330">
        <f>+'Costo di Produzione'!I5</f>
        <v>0</v>
      </c>
      <c r="I5" s="309">
        <f>+'Costo di Produzione'!J5</f>
        <v>0</v>
      </c>
      <c r="J5" s="309">
        <f>+'Costo di Produzione'!K5</f>
        <v>0</v>
      </c>
      <c r="K5" s="310">
        <f>+'Costo di Produzione'!L5</f>
        <v>0</v>
      </c>
      <c r="L5" s="331"/>
      <c r="M5" s="332" t="str">
        <f>+'Costo di Produzione'!N5</f>
        <v xml:space="preserve"> - </v>
      </c>
      <c r="N5" s="333" t="str">
        <f>+'Costo di Produzione'!O5</f>
        <v xml:space="preserve"> - </v>
      </c>
      <c r="O5" s="333" t="str">
        <f>+'Costo di Produzione'!P5</f>
        <v xml:space="preserve"> - </v>
      </c>
      <c r="P5" s="334" t="str">
        <f>+'Costo di Produzione'!Q5</f>
        <v xml:space="preserve"> - </v>
      </c>
    </row>
    <row r="6" spans="1:32" ht="15.75" thickBot="1" x14ac:dyDescent="0.35">
      <c r="A6" s="245" t="str">
        <f>+'Costo di Produzione'!A75</f>
        <v>Compartecipazione in Euro</v>
      </c>
      <c r="B6" s="109">
        <f>+C6+L6</f>
        <v>0</v>
      </c>
      <c r="C6" s="109">
        <f>+SUM(D6:K6)</f>
        <v>0</v>
      </c>
      <c r="D6" s="125">
        <f>+'Costo di Produzione'!E75</f>
        <v>0</v>
      </c>
      <c r="E6" s="110">
        <f>+'Costo di Produzione'!F75</f>
        <v>0</v>
      </c>
      <c r="F6" s="110">
        <f>+'Costo di Produzione'!G75</f>
        <v>0</v>
      </c>
      <c r="G6" s="126">
        <f>+'Costo di Produzione'!H75</f>
        <v>0</v>
      </c>
      <c r="H6" s="125">
        <f>+'Costo di Produzione'!I75</f>
        <v>0</v>
      </c>
      <c r="I6" s="110">
        <f>+'Costo di Produzione'!J75</f>
        <v>0</v>
      </c>
      <c r="J6" s="110">
        <f>+'Costo di Produzione'!K75</f>
        <v>0</v>
      </c>
      <c r="K6" s="126">
        <f>+'Costo di Produzione'!L75</f>
        <v>0</v>
      </c>
      <c r="L6" s="109">
        <f>+SUM(M6:P6)</f>
        <v>0</v>
      </c>
      <c r="M6" s="125">
        <f>+'Costo di Produzione'!N75</f>
        <v>0</v>
      </c>
      <c r="N6" s="110">
        <f>+'Costo di Produzione'!O75</f>
        <v>0</v>
      </c>
      <c r="O6" s="110">
        <f>+'Costo di Produzione'!P75</f>
        <v>0</v>
      </c>
      <c r="P6" s="122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184" t="s">
        <v>369</v>
      </c>
      <c r="B7" s="303"/>
      <c r="C7" s="303"/>
      <c r="D7" s="219"/>
      <c r="E7" s="219"/>
      <c r="F7" s="219"/>
      <c r="G7" s="219"/>
      <c r="H7" s="219"/>
      <c r="I7" s="219"/>
      <c r="J7" s="303"/>
      <c r="K7" s="219"/>
      <c r="L7" s="219"/>
      <c r="M7" s="219"/>
      <c r="N7" s="219"/>
      <c r="O7" s="219"/>
      <c r="P7" s="220"/>
    </row>
    <row r="8" spans="1:32" x14ac:dyDescent="0.3">
      <c r="A8" s="439" t="s">
        <v>387</v>
      </c>
      <c r="B8" s="203">
        <f t="shared" ref="B8:B9" si="0">+C8+L8</f>
        <v>0</v>
      </c>
      <c r="C8" s="203">
        <f t="shared" ref="C8:C9" si="1">+SUM(D8:K8)</f>
        <v>0</v>
      </c>
      <c r="D8" s="304">
        <f>+D9+D10</f>
        <v>0</v>
      </c>
      <c r="E8" s="276">
        <f t="shared" ref="E8:K8" si="2">+E9+E10</f>
        <v>0</v>
      </c>
      <c r="F8" s="276">
        <f t="shared" si="2"/>
        <v>0</v>
      </c>
      <c r="G8" s="305">
        <f t="shared" si="2"/>
        <v>0</v>
      </c>
      <c r="H8" s="304">
        <f t="shared" si="2"/>
        <v>0</v>
      </c>
      <c r="I8" s="276">
        <f t="shared" si="2"/>
        <v>0</v>
      </c>
      <c r="J8" s="276">
        <f t="shared" si="2"/>
        <v>0</v>
      </c>
      <c r="K8" s="305">
        <f t="shared" si="2"/>
        <v>0</v>
      </c>
      <c r="L8" s="203">
        <f t="shared" ref="L8:L9" si="3">+SUM(M8:P8)</f>
        <v>0</v>
      </c>
      <c r="M8" s="304">
        <f t="shared" ref="M8:P8" si="4">+M9+M10</f>
        <v>0</v>
      </c>
      <c r="N8" s="276">
        <f t="shared" si="4"/>
        <v>0</v>
      </c>
      <c r="O8" s="276">
        <f t="shared" si="4"/>
        <v>0</v>
      </c>
      <c r="P8" s="305">
        <f t="shared" si="4"/>
        <v>0</v>
      </c>
    </row>
    <row r="9" spans="1:32" x14ac:dyDescent="0.3">
      <c r="A9" s="235" t="s">
        <v>389</v>
      </c>
      <c r="B9" s="98">
        <f t="shared" si="0"/>
        <v>0</v>
      </c>
      <c r="C9" s="98">
        <f t="shared" si="1"/>
        <v>0</v>
      </c>
      <c r="D9" s="400"/>
      <c r="E9" s="401"/>
      <c r="F9" s="401"/>
      <c r="G9" s="402"/>
      <c r="H9" s="400"/>
      <c r="I9" s="401"/>
      <c r="J9" s="401"/>
      <c r="K9" s="402"/>
      <c r="L9" s="98">
        <f t="shared" si="3"/>
        <v>0</v>
      </c>
      <c r="M9" s="400"/>
      <c r="N9" s="401"/>
      <c r="O9" s="401"/>
      <c r="P9" s="403"/>
    </row>
    <row r="10" spans="1:32" x14ac:dyDescent="0.3">
      <c r="A10" s="235" t="s">
        <v>388</v>
      </c>
      <c r="B10" s="98">
        <f t="shared" ref="B10:B24" si="5">+C10+L10</f>
        <v>0</v>
      </c>
      <c r="C10" s="98">
        <f t="shared" ref="C10:C24" si="6">+SUM(D10:K10)</f>
        <v>0</v>
      </c>
      <c r="D10" s="170">
        <f>-'Costo di Produzione'!E59</f>
        <v>0</v>
      </c>
      <c r="E10" s="99">
        <f>-'Costo di Produzione'!F59</f>
        <v>0</v>
      </c>
      <c r="F10" s="99">
        <f>-'Costo di Produzione'!G59</f>
        <v>0</v>
      </c>
      <c r="G10" s="116">
        <f>-'Costo di Produzione'!H59</f>
        <v>0</v>
      </c>
      <c r="H10" s="170">
        <f>-'Costo di Produzione'!I59</f>
        <v>0</v>
      </c>
      <c r="I10" s="99">
        <f>-'Costo di Produzione'!J59</f>
        <v>0</v>
      </c>
      <c r="J10" s="99">
        <f>-'Costo di Produzione'!K59</f>
        <v>0</v>
      </c>
      <c r="K10" s="116">
        <f>-'Costo di Produzione'!L59</f>
        <v>0</v>
      </c>
      <c r="L10" s="98">
        <f t="shared" ref="L10:L24" si="7">+SUM(M10:P10)</f>
        <v>0</v>
      </c>
      <c r="M10" s="170">
        <f>-'Costo di Produzione'!N59</f>
        <v>0</v>
      </c>
      <c r="N10" s="99">
        <f>-'Costo di Produzione'!O59</f>
        <v>0</v>
      </c>
      <c r="O10" s="99">
        <f>-'Costo di Produzione'!P59</f>
        <v>0</v>
      </c>
      <c r="P10" s="120">
        <f>-'Costo di Produzione'!Q59</f>
        <v>0</v>
      </c>
    </row>
    <row r="11" spans="1:32" x14ac:dyDescent="0.3">
      <c r="A11" s="233" t="s">
        <v>311</v>
      </c>
      <c r="B11" s="160">
        <f t="shared" si="5"/>
        <v>0</v>
      </c>
      <c r="C11" s="160">
        <f t="shared" si="6"/>
        <v>0</v>
      </c>
      <c r="D11" s="304">
        <f>+SUM(D12:D16)</f>
        <v>0</v>
      </c>
      <c r="E11" s="276">
        <f t="shared" ref="E11:K11" si="8">+SUM(E12:E16)</f>
        <v>0</v>
      </c>
      <c r="F11" s="276">
        <f t="shared" si="8"/>
        <v>0</v>
      </c>
      <c r="G11" s="305">
        <f t="shared" si="8"/>
        <v>0</v>
      </c>
      <c r="H11" s="304">
        <f t="shared" si="8"/>
        <v>0</v>
      </c>
      <c r="I11" s="276">
        <f t="shared" si="8"/>
        <v>0</v>
      </c>
      <c r="J11" s="276">
        <f t="shared" si="8"/>
        <v>0</v>
      </c>
      <c r="K11" s="305">
        <f t="shared" si="8"/>
        <v>0</v>
      </c>
      <c r="L11" s="160">
        <f t="shared" si="7"/>
        <v>0</v>
      </c>
      <c r="M11" s="304">
        <f t="shared" ref="M11:P11" si="9">+SUM(M12:M16)</f>
        <v>0</v>
      </c>
      <c r="N11" s="276">
        <f t="shared" si="9"/>
        <v>0</v>
      </c>
      <c r="O11" s="276">
        <f t="shared" si="9"/>
        <v>0</v>
      </c>
      <c r="P11" s="306">
        <f t="shared" si="9"/>
        <v>0</v>
      </c>
    </row>
    <row r="12" spans="1:32" x14ac:dyDescent="0.3">
      <c r="A12" s="235" t="s">
        <v>299</v>
      </c>
      <c r="B12" s="98">
        <f t="shared" si="5"/>
        <v>0</v>
      </c>
      <c r="C12" s="98">
        <f t="shared" si="6"/>
        <v>0</v>
      </c>
      <c r="D12" s="400"/>
      <c r="E12" s="401"/>
      <c r="F12" s="401"/>
      <c r="G12" s="402"/>
      <c r="H12" s="400"/>
      <c r="I12" s="401"/>
      <c r="J12" s="401"/>
      <c r="K12" s="402"/>
      <c r="L12" s="98">
        <f t="shared" si="7"/>
        <v>0</v>
      </c>
      <c r="M12" s="400"/>
      <c r="N12" s="401"/>
      <c r="O12" s="401"/>
      <c r="P12" s="403"/>
    </row>
    <row r="13" spans="1:32" x14ac:dyDescent="0.3">
      <c r="A13" s="235" t="s">
        <v>300</v>
      </c>
      <c r="B13" s="98">
        <f t="shared" si="5"/>
        <v>0</v>
      </c>
      <c r="C13" s="98">
        <f t="shared" si="6"/>
        <v>0</v>
      </c>
      <c r="D13" s="400"/>
      <c r="E13" s="401"/>
      <c r="F13" s="401"/>
      <c r="G13" s="402"/>
      <c r="H13" s="400"/>
      <c r="I13" s="401"/>
      <c r="J13" s="401"/>
      <c r="K13" s="402"/>
      <c r="L13" s="98">
        <f t="shared" si="7"/>
        <v>0</v>
      </c>
      <c r="M13" s="400"/>
      <c r="N13" s="401"/>
      <c r="O13" s="401"/>
      <c r="P13" s="403"/>
    </row>
    <row r="14" spans="1:32" x14ac:dyDescent="0.3">
      <c r="A14" s="235" t="s">
        <v>301</v>
      </c>
      <c r="B14" s="98">
        <f t="shared" si="5"/>
        <v>0</v>
      </c>
      <c r="C14" s="98">
        <f t="shared" si="6"/>
        <v>0</v>
      </c>
      <c r="D14" s="400"/>
      <c r="E14" s="401"/>
      <c r="F14" s="401"/>
      <c r="G14" s="402"/>
      <c r="H14" s="400"/>
      <c r="I14" s="401"/>
      <c r="J14" s="401"/>
      <c r="K14" s="402"/>
      <c r="L14" s="98">
        <f t="shared" si="7"/>
        <v>0</v>
      </c>
      <c r="M14" s="400"/>
      <c r="N14" s="401"/>
      <c r="O14" s="401"/>
      <c r="P14" s="403"/>
    </row>
    <row r="15" spans="1:32" x14ac:dyDescent="0.3">
      <c r="A15" s="235" t="s">
        <v>305</v>
      </c>
      <c r="B15" s="98">
        <f t="shared" si="5"/>
        <v>0</v>
      </c>
      <c r="C15" s="98">
        <f t="shared" si="6"/>
        <v>0</v>
      </c>
      <c r="D15" s="400"/>
      <c r="E15" s="401"/>
      <c r="F15" s="401"/>
      <c r="G15" s="402"/>
      <c r="H15" s="400"/>
      <c r="I15" s="401"/>
      <c r="J15" s="401"/>
      <c r="K15" s="402"/>
      <c r="L15" s="98">
        <f t="shared" si="7"/>
        <v>0</v>
      </c>
      <c r="M15" s="400"/>
      <c r="N15" s="401"/>
      <c r="O15" s="401"/>
      <c r="P15" s="403"/>
    </row>
    <row r="16" spans="1:32" x14ac:dyDescent="0.3">
      <c r="A16" s="235" t="s">
        <v>306</v>
      </c>
      <c r="B16" s="98">
        <f t="shared" si="5"/>
        <v>0</v>
      </c>
      <c r="C16" s="98">
        <f t="shared" si="6"/>
        <v>0</v>
      </c>
      <c r="D16" s="400"/>
      <c r="E16" s="401"/>
      <c r="F16" s="401"/>
      <c r="G16" s="402"/>
      <c r="H16" s="400"/>
      <c r="I16" s="401"/>
      <c r="J16" s="401"/>
      <c r="K16" s="402"/>
      <c r="L16" s="98">
        <f t="shared" si="7"/>
        <v>0</v>
      </c>
      <c r="M16" s="400"/>
      <c r="N16" s="401"/>
      <c r="O16" s="401"/>
      <c r="P16" s="403"/>
    </row>
    <row r="17" spans="1:16" x14ac:dyDescent="0.3">
      <c r="A17" s="233" t="s">
        <v>312</v>
      </c>
      <c r="B17" s="160">
        <f t="shared" si="5"/>
        <v>0</v>
      </c>
      <c r="C17" s="160">
        <f t="shared" si="6"/>
        <v>0</v>
      </c>
      <c r="D17" s="304">
        <f>+SUM(D18:D23)</f>
        <v>0</v>
      </c>
      <c r="E17" s="276">
        <f t="shared" ref="E17:K17" si="10">+SUM(E18:E23)</f>
        <v>0</v>
      </c>
      <c r="F17" s="276">
        <f t="shared" si="10"/>
        <v>0</v>
      </c>
      <c r="G17" s="305">
        <f t="shared" si="10"/>
        <v>0</v>
      </c>
      <c r="H17" s="304">
        <f t="shared" si="10"/>
        <v>0</v>
      </c>
      <c r="I17" s="276">
        <f t="shared" si="10"/>
        <v>0</v>
      </c>
      <c r="J17" s="276">
        <f t="shared" si="10"/>
        <v>0</v>
      </c>
      <c r="K17" s="305">
        <f t="shared" si="10"/>
        <v>0</v>
      </c>
      <c r="L17" s="160">
        <f t="shared" si="7"/>
        <v>0</v>
      </c>
      <c r="M17" s="304">
        <f t="shared" ref="M17:P17" si="11">+SUM(M18:M23)</f>
        <v>0</v>
      </c>
      <c r="N17" s="276">
        <f t="shared" si="11"/>
        <v>0</v>
      </c>
      <c r="O17" s="276">
        <f t="shared" si="11"/>
        <v>0</v>
      </c>
      <c r="P17" s="306">
        <f t="shared" si="11"/>
        <v>0</v>
      </c>
    </row>
    <row r="18" spans="1:16" x14ac:dyDescent="0.3">
      <c r="A18" s="235" t="s">
        <v>302</v>
      </c>
      <c r="B18" s="98">
        <f t="shared" si="5"/>
        <v>0</v>
      </c>
      <c r="C18" s="98">
        <f t="shared" si="6"/>
        <v>0</v>
      </c>
      <c r="D18" s="400"/>
      <c r="E18" s="401"/>
      <c r="F18" s="401"/>
      <c r="G18" s="402"/>
      <c r="H18" s="400"/>
      <c r="I18" s="401"/>
      <c r="J18" s="401"/>
      <c r="K18" s="402"/>
      <c r="L18" s="98">
        <f t="shared" si="7"/>
        <v>0</v>
      </c>
      <c r="M18" s="400"/>
      <c r="N18" s="401"/>
      <c r="O18" s="401"/>
      <c r="P18" s="403"/>
    </row>
    <row r="19" spans="1:16" x14ac:dyDescent="0.3">
      <c r="A19" s="235" t="s">
        <v>303</v>
      </c>
      <c r="B19" s="98">
        <f t="shared" si="5"/>
        <v>0</v>
      </c>
      <c r="C19" s="98">
        <f t="shared" si="6"/>
        <v>0</v>
      </c>
      <c r="D19" s="400"/>
      <c r="E19" s="401"/>
      <c r="F19" s="401"/>
      <c r="G19" s="402"/>
      <c r="H19" s="400"/>
      <c r="I19" s="401"/>
      <c r="J19" s="401"/>
      <c r="K19" s="402"/>
      <c r="L19" s="98">
        <f t="shared" si="7"/>
        <v>0</v>
      </c>
      <c r="M19" s="400"/>
      <c r="N19" s="401"/>
      <c r="O19" s="401"/>
      <c r="P19" s="403"/>
    </row>
    <row r="20" spans="1:16" x14ac:dyDescent="0.3">
      <c r="A20" s="235" t="s">
        <v>304</v>
      </c>
      <c r="B20" s="98">
        <f t="shared" si="5"/>
        <v>0</v>
      </c>
      <c r="C20" s="98">
        <f t="shared" si="6"/>
        <v>0</v>
      </c>
      <c r="D20" s="400"/>
      <c r="E20" s="401"/>
      <c r="F20" s="401"/>
      <c r="G20" s="402"/>
      <c r="H20" s="400"/>
      <c r="I20" s="401"/>
      <c r="J20" s="401"/>
      <c r="K20" s="402"/>
      <c r="L20" s="98">
        <f t="shared" si="7"/>
        <v>0</v>
      </c>
      <c r="M20" s="400"/>
      <c r="N20" s="401"/>
      <c r="O20" s="401"/>
      <c r="P20" s="403"/>
    </row>
    <row r="21" spans="1:16" x14ac:dyDescent="0.3">
      <c r="A21" s="235" t="s">
        <v>307</v>
      </c>
      <c r="B21" s="98">
        <f t="shared" si="5"/>
        <v>0</v>
      </c>
      <c r="C21" s="98">
        <f t="shared" si="6"/>
        <v>0</v>
      </c>
      <c r="D21" s="400"/>
      <c r="E21" s="401"/>
      <c r="F21" s="401"/>
      <c r="G21" s="402"/>
      <c r="H21" s="400"/>
      <c r="I21" s="401"/>
      <c r="J21" s="401"/>
      <c r="K21" s="402"/>
      <c r="L21" s="98">
        <f t="shared" si="7"/>
        <v>0</v>
      </c>
      <c r="M21" s="400"/>
      <c r="N21" s="401"/>
      <c r="O21" s="401"/>
      <c r="P21" s="403"/>
    </row>
    <row r="22" spans="1:16" x14ac:dyDescent="0.3">
      <c r="A22" s="236" t="s">
        <v>308</v>
      </c>
      <c r="B22" s="98">
        <f t="shared" si="5"/>
        <v>0</v>
      </c>
      <c r="C22" s="98">
        <f t="shared" si="6"/>
        <v>0</v>
      </c>
      <c r="D22" s="400"/>
      <c r="E22" s="401"/>
      <c r="F22" s="401"/>
      <c r="G22" s="402"/>
      <c r="H22" s="400"/>
      <c r="I22" s="401"/>
      <c r="J22" s="401"/>
      <c r="K22" s="402"/>
      <c r="L22" s="98">
        <f t="shared" si="7"/>
        <v>0</v>
      </c>
      <c r="M22" s="400"/>
      <c r="N22" s="401"/>
      <c r="O22" s="401"/>
      <c r="P22" s="403"/>
    </row>
    <row r="23" spans="1:16" x14ac:dyDescent="0.3">
      <c r="A23" s="236" t="s">
        <v>308</v>
      </c>
      <c r="B23" s="98">
        <f t="shared" si="5"/>
        <v>0</v>
      </c>
      <c r="C23" s="98">
        <f t="shared" si="6"/>
        <v>0</v>
      </c>
      <c r="D23" s="400"/>
      <c r="E23" s="401"/>
      <c r="F23" s="401"/>
      <c r="G23" s="402"/>
      <c r="H23" s="400"/>
      <c r="I23" s="401"/>
      <c r="J23" s="401"/>
      <c r="K23" s="402"/>
      <c r="L23" s="98">
        <f t="shared" si="7"/>
        <v>0</v>
      </c>
      <c r="M23" s="400"/>
      <c r="N23" s="401"/>
      <c r="O23" s="401"/>
      <c r="P23" s="403"/>
    </row>
    <row r="24" spans="1:16" x14ac:dyDescent="0.3">
      <c r="A24" s="237" t="s">
        <v>313</v>
      </c>
      <c r="B24" s="160">
        <f t="shared" si="5"/>
        <v>0</v>
      </c>
      <c r="C24" s="160">
        <f t="shared" si="6"/>
        <v>0</v>
      </c>
      <c r="D24" s="304">
        <f>+D8+D11+D17</f>
        <v>0</v>
      </c>
      <c r="E24" s="276">
        <f t="shared" ref="E24:K24" si="12">+E8+E11+E17</f>
        <v>0</v>
      </c>
      <c r="F24" s="276">
        <f t="shared" si="12"/>
        <v>0</v>
      </c>
      <c r="G24" s="305">
        <f t="shared" si="12"/>
        <v>0</v>
      </c>
      <c r="H24" s="304">
        <f t="shared" si="12"/>
        <v>0</v>
      </c>
      <c r="I24" s="276">
        <f t="shared" si="12"/>
        <v>0</v>
      </c>
      <c r="J24" s="276">
        <f t="shared" si="12"/>
        <v>0</v>
      </c>
      <c r="K24" s="305">
        <f t="shared" si="12"/>
        <v>0</v>
      </c>
      <c r="L24" s="160">
        <f t="shared" si="7"/>
        <v>0</v>
      </c>
      <c r="M24" s="304">
        <f t="shared" ref="M24:P24" si="13">+M8+M11+M17</f>
        <v>0</v>
      </c>
      <c r="N24" s="276">
        <f t="shared" si="13"/>
        <v>0</v>
      </c>
      <c r="O24" s="276">
        <f t="shared" si="13"/>
        <v>0</v>
      </c>
      <c r="P24" s="306">
        <f t="shared" si="13"/>
        <v>0</v>
      </c>
    </row>
    <row r="25" spans="1:16" x14ac:dyDescent="0.3">
      <c r="A25" s="238" t="s">
        <v>259</v>
      </c>
      <c r="B25" s="194"/>
      <c r="C25" s="194"/>
      <c r="D25" s="111"/>
      <c r="E25" s="111"/>
      <c r="F25" s="111"/>
      <c r="G25" s="111"/>
      <c r="H25" s="111"/>
      <c r="I25" s="111"/>
      <c r="J25" s="194"/>
      <c r="K25" s="111"/>
      <c r="L25" s="111"/>
      <c r="M25" s="111"/>
      <c r="N25" s="111"/>
      <c r="O25" s="111"/>
      <c r="P25" s="178"/>
    </row>
    <row r="26" spans="1:16" s="228" customFormat="1" ht="30" customHeight="1" x14ac:dyDescent="0.25">
      <c r="A26" s="558" t="s">
        <v>310</v>
      </c>
      <c r="B26" s="559"/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60"/>
    </row>
    <row r="27" spans="1:16" ht="5.0999999999999996" customHeight="1" thickBot="1" x14ac:dyDescent="0.35">
      <c r="A27" s="130"/>
      <c r="B27" s="239"/>
      <c r="C27" s="239"/>
      <c r="D27" s="179"/>
      <c r="E27" s="179"/>
      <c r="F27" s="179"/>
      <c r="G27" s="179"/>
      <c r="H27" s="179"/>
      <c r="I27" s="179"/>
      <c r="J27" s="239"/>
      <c r="K27" s="179"/>
      <c r="L27" s="179"/>
      <c r="M27" s="179"/>
      <c r="N27" s="179"/>
      <c r="O27" s="179"/>
      <c r="P27" s="183"/>
    </row>
    <row r="28" spans="1:16" x14ac:dyDescent="0.3">
      <c r="A28" s="184" t="s">
        <v>368</v>
      </c>
      <c r="B28" s="232"/>
      <c r="C28" s="232"/>
      <c r="D28" s="196"/>
      <c r="E28" s="196"/>
      <c r="F28" s="196"/>
      <c r="G28" s="196"/>
      <c r="H28" s="196"/>
      <c r="I28" s="196"/>
      <c r="J28" s="232"/>
      <c r="K28" s="196"/>
      <c r="L28" s="196"/>
      <c r="M28" s="196"/>
      <c r="N28" s="196"/>
      <c r="O28" s="196"/>
      <c r="P28" s="197"/>
    </row>
    <row r="29" spans="1:16" x14ac:dyDescent="0.3">
      <c r="A29" s="246" t="s">
        <v>314</v>
      </c>
      <c r="B29" s="404"/>
      <c r="C29" s="404"/>
      <c r="D29" s="114"/>
      <c r="E29" s="95"/>
      <c r="F29" s="95"/>
      <c r="G29" s="115"/>
      <c r="H29" s="114"/>
      <c r="I29" s="95"/>
      <c r="J29" s="307"/>
      <c r="K29" s="115"/>
      <c r="L29" s="404"/>
      <c r="M29" s="114"/>
      <c r="N29" s="95"/>
      <c r="O29" s="95"/>
      <c r="P29" s="123"/>
    </row>
    <row r="30" spans="1:16" x14ac:dyDescent="0.3">
      <c r="A30" s="247" t="s">
        <v>315</v>
      </c>
      <c r="B30" s="142">
        <f t="shared" ref="B30:B43" si="14">+C30+L30</f>
        <v>0</v>
      </c>
      <c r="C30" s="142">
        <f t="shared" ref="C30:C43" si="15">+SUM(D30:K30)</f>
        <v>0</v>
      </c>
      <c r="D30" s="170">
        <f>+SUM(D31:D35)</f>
        <v>0</v>
      </c>
      <c r="E30" s="99">
        <f t="shared" ref="E30" si="16">+SUM(E31:E35)</f>
        <v>0</v>
      </c>
      <c r="F30" s="99">
        <f t="shared" ref="F30" si="17">+SUM(F31:F35)</f>
        <v>0</v>
      </c>
      <c r="G30" s="116">
        <f t="shared" ref="G30" si="18">+SUM(G31:G35)</f>
        <v>0</v>
      </c>
      <c r="H30" s="170">
        <f t="shared" ref="H30" si="19">+SUM(H31:H35)</f>
        <v>0</v>
      </c>
      <c r="I30" s="99">
        <f t="shared" ref="I30" si="20">+SUM(I31:I35)</f>
        <v>0</v>
      </c>
      <c r="J30" s="99">
        <f t="shared" ref="J30" si="21">+SUM(J31:J35)</f>
        <v>0</v>
      </c>
      <c r="K30" s="116">
        <f t="shared" ref="K30" si="22">+SUM(K31:K35)</f>
        <v>0</v>
      </c>
      <c r="L30" s="142">
        <f t="shared" ref="L30:L43" si="23">+SUM(M30:P30)</f>
        <v>0</v>
      </c>
      <c r="M30" s="170">
        <f t="shared" ref="M30" si="24">+SUM(M31:M35)</f>
        <v>0</v>
      </c>
      <c r="N30" s="99">
        <f t="shared" ref="N30" si="25">+SUM(N31:N35)</f>
        <v>0</v>
      </c>
      <c r="O30" s="99">
        <f t="shared" ref="O30" si="26">+SUM(O31:O35)</f>
        <v>0</v>
      </c>
      <c r="P30" s="120">
        <f t="shared" ref="P30" si="27">+SUM(P31:P35)</f>
        <v>0</v>
      </c>
    </row>
    <row r="31" spans="1:16" x14ac:dyDescent="0.3">
      <c r="A31" s="235" t="s">
        <v>299</v>
      </c>
      <c r="B31" s="405">
        <f t="shared" si="14"/>
        <v>0</v>
      </c>
      <c r="C31" s="405">
        <f t="shared" si="15"/>
        <v>0</v>
      </c>
      <c r="D31" s="400"/>
      <c r="E31" s="401"/>
      <c r="F31" s="401"/>
      <c r="G31" s="402"/>
      <c r="H31" s="400"/>
      <c r="I31" s="401"/>
      <c r="J31" s="401"/>
      <c r="K31" s="402"/>
      <c r="L31" s="405">
        <f t="shared" si="23"/>
        <v>0</v>
      </c>
      <c r="M31" s="400"/>
      <c r="N31" s="401"/>
      <c r="O31" s="401"/>
      <c r="P31" s="403"/>
    </row>
    <row r="32" spans="1:16" x14ac:dyDescent="0.3">
      <c r="A32" s="235" t="s">
        <v>300</v>
      </c>
      <c r="B32" s="405">
        <f t="shared" si="14"/>
        <v>0</v>
      </c>
      <c r="C32" s="405">
        <f t="shared" si="15"/>
        <v>0</v>
      </c>
      <c r="D32" s="400"/>
      <c r="E32" s="401"/>
      <c r="F32" s="401"/>
      <c r="G32" s="402"/>
      <c r="H32" s="400"/>
      <c r="I32" s="401"/>
      <c r="J32" s="401"/>
      <c r="K32" s="402"/>
      <c r="L32" s="405">
        <f t="shared" si="23"/>
        <v>0</v>
      </c>
      <c r="M32" s="400"/>
      <c r="N32" s="401"/>
      <c r="O32" s="401"/>
      <c r="P32" s="403"/>
    </row>
    <row r="33" spans="1:16" x14ac:dyDescent="0.3">
      <c r="A33" s="235" t="s">
        <v>301</v>
      </c>
      <c r="B33" s="405">
        <f t="shared" si="14"/>
        <v>0</v>
      </c>
      <c r="C33" s="405">
        <f t="shared" si="15"/>
        <v>0</v>
      </c>
      <c r="D33" s="400"/>
      <c r="E33" s="401"/>
      <c r="F33" s="401"/>
      <c r="G33" s="402"/>
      <c r="H33" s="400"/>
      <c r="I33" s="401"/>
      <c r="J33" s="401"/>
      <c r="K33" s="402"/>
      <c r="L33" s="405">
        <f t="shared" si="23"/>
        <v>0</v>
      </c>
      <c r="M33" s="400"/>
      <c r="N33" s="401"/>
      <c r="O33" s="401"/>
      <c r="P33" s="403"/>
    </row>
    <row r="34" spans="1:16" x14ac:dyDescent="0.3">
      <c r="A34" s="235" t="s">
        <v>305</v>
      </c>
      <c r="B34" s="405">
        <f t="shared" si="14"/>
        <v>0</v>
      </c>
      <c r="C34" s="405">
        <f t="shared" si="15"/>
        <v>0</v>
      </c>
      <c r="D34" s="400"/>
      <c r="E34" s="401"/>
      <c r="F34" s="401"/>
      <c r="G34" s="402"/>
      <c r="H34" s="400"/>
      <c r="I34" s="401"/>
      <c r="J34" s="401"/>
      <c r="K34" s="402"/>
      <c r="L34" s="405">
        <f t="shared" si="23"/>
        <v>0</v>
      </c>
      <c r="M34" s="400"/>
      <c r="N34" s="401"/>
      <c r="O34" s="401"/>
      <c r="P34" s="403"/>
    </row>
    <row r="35" spans="1:16" x14ac:dyDescent="0.3">
      <c r="A35" s="235" t="s">
        <v>306</v>
      </c>
      <c r="B35" s="405">
        <f t="shared" si="14"/>
        <v>0</v>
      </c>
      <c r="C35" s="405">
        <f t="shared" si="15"/>
        <v>0</v>
      </c>
      <c r="D35" s="400"/>
      <c r="E35" s="401"/>
      <c r="F35" s="401"/>
      <c r="G35" s="402"/>
      <c r="H35" s="400"/>
      <c r="I35" s="401"/>
      <c r="J35" s="401"/>
      <c r="K35" s="402"/>
      <c r="L35" s="405">
        <f t="shared" si="23"/>
        <v>0</v>
      </c>
      <c r="M35" s="400"/>
      <c r="N35" s="401"/>
      <c r="O35" s="401"/>
      <c r="P35" s="403"/>
    </row>
    <row r="36" spans="1:16" x14ac:dyDescent="0.3">
      <c r="A36" s="247" t="s">
        <v>316</v>
      </c>
      <c r="B36" s="142">
        <f t="shared" si="14"/>
        <v>0</v>
      </c>
      <c r="C36" s="142">
        <f t="shared" si="15"/>
        <v>0</v>
      </c>
      <c r="D36" s="170">
        <f>+SUM(D37:D42)</f>
        <v>0</v>
      </c>
      <c r="E36" s="99">
        <f t="shared" ref="E36" si="28">+SUM(E37:E42)</f>
        <v>0</v>
      </c>
      <c r="F36" s="99">
        <f t="shared" ref="F36" si="29">+SUM(F37:F42)</f>
        <v>0</v>
      </c>
      <c r="G36" s="116">
        <f t="shared" ref="G36" si="30">+SUM(G37:G42)</f>
        <v>0</v>
      </c>
      <c r="H36" s="170">
        <f t="shared" ref="H36" si="31">+SUM(H37:H42)</f>
        <v>0</v>
      </c>
      <c r="I36" s="99">
        <f t="shared" ref="I36" si="32">+SUM(I37:I42)</f>
        <v>0</v>
      </c>
      <c r="J36" s="99">
        <f t="shared" ref="J36" si="33">+SUM(J37:J42)</f>
        <v>0</v>
      </c>
      <c r="K36" s="116">
        <f t="shared" ref="K36" si="34">+SUM(K37:K42)</f>
        <v>0</v>
      </c>
      <c r="L36" s="142">
        <f t="shared" si="23"/>
        <v>0</v>
      </c>
      <c r="M36" s="170">
        <f t="shared" ref="M36" si="35">+SUM(M37:M42)</f>
        <v>0</v>
      </c>
      <c r="N36" s="99">
        <f t="shared" ref="N36" si="36">+SUM(N37:N42)</f>
        <v>0</v>
      </c>
      <c r="O36" s="99">
        <f t="shared" ref="O36" si="37">+SUM(O37:O42)</f>
        <v>0</v>
      </c>
      <c r="P36" s="120">
        <f t="shared" ref="P36" si="38">+SUM(P37:P42)</f>
        <v>0</v>
      </c>
    </row>
    <row r="37" spans="1:16" x14ac:dyDescent="0.3">
      <c r="A37" s="235" t="s">
        <v>302</v>
      </c>
      <c r="B37" s="405">
        <f t="shared" si="14"/>
        <v>0</v>
      </c>
      <c r="C37" s="405">
        <f t="shared" si="15"/>
        <v>0</v>
      </c>
      <c r="D37" s="400"/>
      <c r="E37" s="401"/>
      <c r="F37" s="401"/>
      <c r="G37" s="402"/>
      <c r="H37" s="400"/>
      <c r="I37" s="401"/>
      <c r="J37" s="401"/>
      <c r="K37" s="402"/>
      <c r="L37" s="405">
        <f t="shared" si="23"/>
        <v>0</v>
      </c>
      <c r="M37" s="400"/>
      <c r="N37" s="401"/>
      <c r="O37" s="401"/>
      <c r="P37" s="403"/>
    </row>
    <row r="38" spans="1:16" x14ac:dyDescent="0.3">
      <c r="A38" s="235" t="s">
        <v>303</v>
      </c>
      <c r="B38" s="405">
        <f t="shared" si="14"/>
        <v>0</v>
      </c>
      <c r="C38" s="405">
        <f t="shared" si="15"/>
        <v>0</v>
      </c>
      <c r="D38" s="400"/>
      <c r="E38" s="401"/>
      <c r="F38" s="401"/>
      <c r="G38" s="402"/>
      <c r="H38" s="400"/>
      <c r="I38" s="401"/>
      <c r="J38" s="401"/>
      <c r="K38" s="402"/>
      <c r="L38" s="405">
        <f t="shared" si="23"/>
        <v>0</v>
      </c>
      <c r="M38" s="400"/>
      <c r="N38" s="401"/>
      <c r="O38" s="401"/>
      <c r="P38" s="403"/>
    </row>
    <row r="39" spans="1:16" x14ac:dyDescent="0.3">
      <c r="A39" s="235" t="s">
        <v>304</v>
      </c>
      <c r="B39" s="405">
        <f t="shared" si="14"/>
        <v>0</v>
      </c>
      <c r="C39" s="405">
        <f t="shared" si="15"/>
        <v>0</v>
      </c>
      <c r="D39" s="400"/>
      <c r="E39" s="401"/>
      <c r="F39" s="401"/>
      <c r="G39" s="402"/>
      <c r="H39" s="400"/>
      <c r="I39" s="401"/>
      <c r="J39" s="401"/>
      <c r="K39" s="402"/>
      <c r="L39" s="405">
        <f t="shared" si="23"/>
        <v>0</v>
      </c>
      <c r="M39" s="400"/>
      <c r="N39" s="401"/>
      <c r="O39" s="401"/>
      <c r="P39" s="403"/>
    </row>
    <row r="40" spans="1:16" x14ac:dyDescent="0.3">
      <c r="A40" s="235" t="s">
        <v>307</v>
      </c>
      <c r="B40" s="405">
        <f t="shared" si="14"/>
        <v>0</v>
      </c>
      <c r="C40" s="405">
        <f t="shared" si="15"/>
        <v>0</v>
      </c>
      <c r="D40" s="400"/>
      <c r="E40" s="401"/>
      <c r="F40" s="401"/>
      <c r="G40" s="402"/>
      <c r="H40" s="400"/>
      <c r="I40" s="401"/>
      <c r="J40" s="401"/>
      <c r="K40" s="402"/>
      <c r="L40" s="405">
        <f t="shared" si="23"/>
        <v>0</v>
      </c>
      <c r="M40" s="400"/>
      <c r="N40" s="401"/>
      <c r="O40" s="401"/>
      <c r="P40" s="403"/>
    </row>
    <row r="41" spans="1:16" x14ac:dyDescent="0.3">
      <c r="A41" s="236" t="s">
        <v>308</v>
      </c>
      <c r="B41" s="405">
        <f t="shared" si="14"/>
        <v>0</v>
      </c>
      <c r="C41" s="405">
        <f t="shared" si="15"/>
        <v>0</v>
      </c>
      <c r="D41" s="400"/>
      <c r="E41" s="401"/>
      <c r="F41" s="401"/>
      <c r="G41" s="402"/>
      <c r="H41" s="400"/>
      <c r="I41" s="401"/>
      <c r="J41" s="401"/>
      <c r="K41" s="402"/>
      <c r="L41" s="405">
        <f t="shared" si="23"/>
        <v>0</v>
      </c>
      <c r="M41" s="400"/>
      <c r="N41" s="401"/>
      <c r="O41" s="401"/>
      <c r="P41" s="403"/>
    </row>
    <row r="42" spans="1:16" x14ac:dyDescent="0.3">
      <c r="A42" s="236" t="s">
        <v>308</v>
      </c>
      <c r="B42" s="405">
        <f t="shared" si="14"/>
        <v>0</v>
      </c>
      <c r="C42" s="405">
        <f t="shared" si="15"/>
        <v>0</v>
      </c>
      <c r="D42" s="400"/>
      <c r="E42" s="401"/>
      <c r="F42" s="401"/>
      <c r="G42" s="402"/>
      <c r="H42" s="400"/>
      <c r="I42" s="401"/>
      <c r="J42" s="401"/>
      <c r="K42" s="402"/>
      <c r="L42" s="405">
        <f t="shared" si="23"/>
        <v>0</v>
      </c>
      <c r="M42" s="400"/>
      <c r="N42" s="401"/>
      <c r="O42" s="401"/>
      <c r="P42" s="403"/>
    </row>
    <row r="43" spans="1:16" x14ac:dyDescent="0.3">
      <c r="A43" s="248" t="s">
        <v>313</v>
      </c>
      <c r="B43" s="216">
        <f t="shared" si="14"/>
        <v>0</v>
      </c>
      <c r="C43" s="216">
        <f t="shared" si="15"/>
        <v>0</v>
      </c>
      <c r="D43" s="119">
        <f>+D29+D30+D36</f>
        <v>0</v>
      </c>
      <c r="E43" s="103">
        <f t="shared" ref="E43:K43" si="39">+E29+E30+E36</f>
        <v>0</v>
      </c>
      <c r="F43" s="103">
        <f t="shared" si="39"/>
        <v>0</v>
      </c>
      <c r="G43" s="215">
        <f t="shared" si="39"/>
        <v>0</v>
      </c>
      <c r="H43" s="119">
        <f t="shared" si="39"/>
        <v>0</v>
      </c>
      <c r="I43" s="103">
        <f t="shared" si="39"/>
        <v>0</v>
      </c>
      <c r="J43" s="103">
        <f t="shared" si="39"/>
        <v>0</v>
      </c>
      <c r="K43" s="215">
        <f t="shared" si="39"/>
        <v>0</v>
      </c>
      <c r="L43" s="216">
        <f t="shared" si="23"/>
        <v>0</v>
      </c>
      <c r="M43" s="119">
        <f t="shared" ref="M43:P43" si="40">+M29+M30+M36</f>
        <v>0</v>
      </c>
      <c r="N43" s="103">
        <f t="shared" si="40"/>
        <v>0</v>
      </c>
      <c r="O43" s="103">
        <f t="shared" si="40"/>
        <v>0</v>
      </c>
      <c r="P43" s="121">
        <f t="shared" si="40"/>
        <v>0</v>
      </c>
    </row>
    <row r="44" spans="1:16" x14ac:dyDescent="0.3">
      <c r="A44" s="238" t="s">
        <v>259</v>
      </c>
      <c r="B44" s="194"/>
      <c r="C44" s="194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78"/>
    </row>
    <row r="45" spans="1:16" s="228" customFormat="1" ht="30" customHeight="1" x14ac:dyDescent="0.25">
      <c r="A45" s="558" t="s">
        <v>317</v>
      </c>
      <c r="B45" s="559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60"/>
    </row>
    <row r="46" spans="1:16" ht="5.0999999999999996" customHeight="1" thickBot="1" x14ac:dyDescent="0.35">
      <c r="A46" s="137"/>
      <c r="B46" s="194"/>
      <c r="C46" s="194"/>
      <c r="D46" s="111"/>
      <c r="E46" s="111"/>
      <c r="F46" s="111"/>
      <c r="G46" s="111"/>
      <c r="H46" s="111"/>
      <c r="I46" s="111"/>
      <c r="J46" s="194"/>
      <c r="K46" s="111"/>
      <c r="L46" s="111"/>
      <c r="M46" s="111"/>
      <c r="N46" s="111"/>
      <c r="O46" s="111"/>
      <c r="P46" s="178"/>
    </row>
    <row r="47" spans="1:16" x14ac:dyDescent="0.3">
      <c r="A47" s="184" t="s">
        <v>367</v>
      </c>
      <c r="B47" s="232"/>
      <c r="C47" s="232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7"/>
    </row>
    <row r="48" spans="1:16" x14ac:dyDescent="0.3">
      <c r="A48" s="556" t="s">
        <v>382</v>
      </c>
      <c r="B48" s="557"/>
      <c r="C48" s="194"/>
      <c r="D48" s="358" t="str">
        <f>+Coproduttori!I142</f>
        <v>NO</v>
      </c>
      <c r="E48" s="359" t="str">
        <f>+Coproduttori!I143</f>
        <v>NO</v>
      </c>
      <c r="F48" s="359" t="str">
        <f>+Coproduttori!I144</f>
        <v>NO</v>
      </c>
      <c r="G48" s="359" t="str">
        <f>+Coproduttori!I145</f>
        <v>NO</v>
      </c>
      <c r="H48" s="359" t="str">
        <f>+Coproduttori!I147</f>
        <v>NO</v>
      </c>
      <c r="I48" s="359" t="str">
        <f>+Coproduttori!I148</f>
        <v>NO</v>
      </c>
      <c r="J48" s="359" t="str">
        <f>+Coproduttori!I149</f>
        <v>NO</v>
      </c>
      <c r="K48" s="360" t="str">
        <f>+Coproduttori!I150</f>
        <v>NO</v>
      </c>
      <c r="L48" s="112"/>
      <c r="M48" s="358" t="str">
        <f>+Coproduttori!I153</f>
        <v>NO</v>
      </c>
      <c r="N48" s="359" t="str">
        <f>+Coproduttori!I154</f>
        <v>NO</v>
      </c>
      <c r="O48" s="359" t="str">
        <f>+Coproduttori!I155</f>
        <v>NO</v>
      </c>
      <c r="P48" s="366" t="str">
        <f>+Coproduttori!I156</f>
        <v>NO</v>
      </c>
    </row>
    <row r="49" spans="1:16" ht="15" customHeight="1" x14ac:dyDescent="0.3">
      <c r="A49" s="367" t="s">
        <v>383</v>
      </c>
      <c r="B49" s="354">
        <f>+SUM(D49:P49)</f>
        <v>0</v>
      </c>
      <c r="C49" s="194"/>
      <c r="D49" s="361">
        <f>+Coproduttori!J142</f>
        <v>0</v>
      </c>
      <c r="E49" s="362">
        <f>+Coproduttori!J143</f>
        <v>0</v>
      </c>
      <c r="F49" s="362">
        <f>+Coproduttori!J144</f>
        <v>0</v>
      </c>
      <c r="G49" s="276">
        <f>+Coproduttori!J145</f>
        <v>0</v>
      </c>
      <c r="H49" s="362">
        <f>+Coproduttori!J147</f>
        <v>0</v>
      </c>
      <c r="I49" s="362">
        <f>+Coproduttori!J148</f>
        <v>0</v>
      </c>
      <c r="J49" s="362">
        <f>+Coproduttori!J149</f>
        <v>0</v>
      </c>
      <c r="K49" s="363">
        <f>+Coproduttori!J150</f>
        <v>0</v>
      </c>
      <c r="L49" s="111"/>
      <c r="M49" s="361">
        <f>+Coproduttori!J153</f>
        <v>0</v>
      </c>
      <c r="N49" s="362">
        <f>+Coproduttori!J154</f>
        <v>0</v>
      </c>
      <c r="O49" s="362">
        <f>+Coproduttori!J155</f>
        <v>0</v>
      </c>
      <c r="P49" s="440">
        <f>+Coproduttori!J156</f>
        <v>0</v>
      </c>
    </row>
    <row r="50" spans="1:16" ht="15" customHeight="1" x14ac:dyDescent="0.3">
      <c r="A50" s="437" t="s">
        <v>390</v>
      </c>
      <c r="B50" s="438">
        <f>+'Dati generali'!C5</f>
        <v>0</v>
      </c>
      <c r="C50" s="194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283"/>
    </row>
    <row r="51" spans="1:16" ht="30" customHeight="1" x14ac:dyDescent="0.3">
      <c r="A51" s="96" t="s">
        <v>385</v>
      </c>
      <c r="B51" s="364">
        <f t="shared" ref="B51:B52" si="41">+SUM(D51:P51)</f>
        <v>0</v>
      </c>
      <c r="C51" s="194"/>
      <c r="D51" s="434">
        <f>+IF(D$6=0,0,+IF(D$48="SI",+D$24,0))</f>
        <v>0</v>
      </c>
      <c r="E51" s="435">
        <f t="shared" ref="E51:P51" si="42">+IF(E$6=0,0,+IF(E$48="SI",+E$24,0))</f>
        <v>0</v>
      </c>
      <c r="F51" s="435">
        <f t="shared" si="42"/>
        <v>0</v>
      </c>
      <c r="G51" s="435">
        <f t="shared" si="42"/>
        <v>0</v>
      </c>
      <c r="H51" s="435">
        <f t="shared" si="42"/>
        <v>0</v>
      </c>
      <c r="I51" s="435">
        <f t="shared" si="42"/>
        <v>0</v>
      </c>
      <c r="J51" s="435">
        <f t="shared" si="42"/>
        <v>0</v>
      </c>
      <c r="K51" s="436">
        <f t="shared" si="42"/>
        <v>0</v>
      </c>
      <c r="L51" s="329">
        <f t="shared" si="42"/>
        <v>0</v>
      </c>
      <c r="M51" s="434">
        <f t="shared" si="42"/>
        <v>0</v>
      </c>
      <c r="N51" s="435">
        <f t="shared" si="42"/>
        <v>0</v>
      </c>
      <c r="O51" s="435">
        <f t="shared" si="42"/>
        <v>0</v>
      </c>
      <c r="P51" s="441">
        <f t="shared" si="42"/>
        <v>0</v>
      </c>
    </row>
    <row r="52" spans="1:16" ht="30" customHeight="1" x14ac:dyDescent="0.3">
      <c r="A52" s="100" t="s">
        <v>386</v>
      </c>
      <c r="B52" s="365">
        <f t="shared" si="41"/>
        <v>0</v>
      </c>
      <c r="C52" s="194"/>
      <c r="D52" s="355">
        <f>+IF(D$6=0,0,+IF(D$48="SI",0,+D$6))</f>
        <v>0</v>
      </c>
      <c r="E52" s="356">
        <f t="shared" ref="E52:P52" si="43">+IF(E6=0,0,+IF(E48="SI",0,+E6))</f>
        <v>0</v>
      </c>
      <c r="F52" s="356">
        <f t="shared" si="43"/>
        <v>0</v>
      </c>
      <c r="G52" s="356">
        <f t="shared" si="43"/>
        <v>0</v>
      </c>
      <c r="H52" s="356">
        <f t="shared" si="43"/>
        <v>0</v>
      </c>
      <c r="I52" s="356">
        <f t="shared" si="43"/>
        <v>0</v>
      </c>
      <c r="J52" s="356">
        <f t="shared" si="43"/>
        <v>0</v>
      </c>
      <c r="K52" s="357">
        <f t="shared" si="43"/>
        <v>0</v>
      </c>
      <c r="L52" s="329"/>
      <c r="M52" s="355">
        <f t="shared" si="43"/>
        <v>0</v>
      </c>
      <c r="N52" s="356">
        <f t="shared" si="43"/>
        <v>0</v>
      </c>
      <c r="O52" s="356">
        <f t="shared" si="43"/>
        <v>0</v>
      </c>
      <c r="P52" s="442">
        <f t="shared" si="43"/>
        <v>0</v>
      </c>
    </row>
    <row r="53" spans="1:16" ht="15" customHeight="1" x14ac:dyDescent="0.3">
      <c r="A53" s="368" t="s">
        <v>384</v>
      </c>
      <c r="B53" s="354">
        <f>+B50-B51-B52</f>
        <v>0</v>
      </c>
      <c r="C53" s="194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78"/>
    </row>
    <row r="54" spans="1:16" ht="15" customHeight="1" x14ac:dyDescent="0.3">
      <c r="A54" s="367" t="s">
        <v>366</v>
      </c>
      <c r="B54" s="354">
        <f>+IF(B53=0,0,B49/B53)</f>
        <v>0</v>
      </c>
      <c r="C54" s="194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78"/>
    </row>
    <row r="55" spans="1:16" s="111" customFormat="1" ht="5.0999999999999996" customHeight="1" thickBot="1" x14ac:dyDescent="0.35">
      <c r="A55" s="130"/>
      <c r="B55" s="369"/>
      <c r="C55" s="239"/>
      <c r="D55" s="179"/>
      <c r="E55" s="179"/>
      <c r="F55" s="179"/>
      <c r="G55" s="179"/>
      <c r="H55" s="179"/>
      <c r="I55" s="179"/>
      <c r="J55" s="239"/>
      <c r="K55" s="179"/>
      <c r="L55" s="179"/>
      <c r="M55" s="179"/>
      <c r="N55" s="179"/>
      <c r="O55" s="179"/>
      <c r="P55" s="183"/>
    </row>
  </sheetData>
  <sheetProtection algorithmName="SHA-512" hashValue="dUcpF6pLEjbECmgw6UEq9V9sbiNw0dkoP4Y9knGox25xMUKM8hFM5n1MGGSSH5UM5tNVfwHvErHj9k6Pczv3pw==" saltValue="uuxiiHSr+8lawmLlepJDIw==" spinCount="100000" sheet="1" objects="1" scenarios="1"/>
  <mergeCells count="6">
    <mergeCell ref="A48:B48"/>
    <mergeCell ref="A45:P45"/>
    <mergeCell ref="A26:P26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zoomScaleNormal="100" workbookViewId="0">
      <selection activeCell="C5" sqref="C5:C6"/>
    </sheetView>
  </sheetViews>
  <sheetFormatPr defaultColWidth="9.140625" defaultRowHeight="17.25" x14ac:dyDescent="0.35"/>
  <cols>
    <col min="1" max="1" width="15.5703125" style="44" customWidth="1"/>
    <col min="2" max="2" width="36.7109375" style="44" customWidth="1"/>
    <col min="3" max="3" width="23.85546875" style="44" customWidth="1"/>
    <col min="4" max="4" width="59" style="44" customWidth="1"/>
    <col min="5" max="5" width="23.5703125" style="44" customWidth="1"/>
    <col min="6" max="6" width="21.140625" style="44" customWidth="1"/>
    <col min="7" max="16384" width="9.140625" style="44"/>
  </cols>
  <sheetData>
    <row r="1" spans="1:6" x14ac:dyDescent="0.35">
      <c r="A1" s="446" t="s">
        <v>121</v>
      </c>
      <c r="B1" s="447"/>
      <c r="C1" s="447"/>
      <c r="D1" s="447"/>
      <c r="E1" s="447"/>
      <c r="F1" s="448"/>
    </row>
    <row r="2" spans="1:6" x14ac:dyDescent="0.35">
      <c r="A2" s="561">
        <f>+'Dati generali'!A2:D2</f>
        <v>0</v>
      </c>
      <c r="B2" s="562"/>
      <c r="C2" s="562"/>
      <c r="D2" s="562"/>
      <c r="E2" s="562"/>
      <c r="F2" s="563"/>
    </row>
    <row r="3" spans="1:6" ht="18" thickBot="1" x14ac:dyDescent="0.4">
      <c r="A3" s="477" t="s">
        <v>318</v>
      </c>
      <c r="B3" s="478"/>
      <c r="C3" s="478"/>
      <c r="D3" s="478"/>
      <c r="E3" s="478"/>
      <c r="F3" s="479"/>
    </row>
    <row r="4" spans="1:6" x14ac:dyDescent="0.35">
      <c r="A4" s="175" t="s">
        <v>339</v>
      </c>
      <c r="B4" s="176"/>
      <c r="C4" s="176"/>
      <c r="D4" s="176"/>
      <c r="E4" s="176"/>
      <c r="F4" s="370"/>
    </row>
    <row r="5" spans="1:6" s="46" customFormat="1" x14ac:dyDescent="0.35">
      <c r="A5" s="373" t="s">
        <v>320</v>
      </c>
      <c r="B5" s="564" t="s">
        <v>319</v>
      </c>
      <c r="C5" s="566" t="s">
        <v>381</v>
      </c>
      <c r="D5" s="564" t="s">
        <v>323</v>
      </c>
      <c r="E5" s="371" t="s">
        <v>321</v>
      </c>
      <c r="F5" s="374" t="s">
        <v>322</v>
      </c>
    </row>
    <row r="6" spans="1:6" s="46" customFormat="1" x14ac:dyDescent="0.35">
      <c r="A6" s="375" t="s">
        <v>91</v>
      </c>
      <c r="B6" s="565"/>
      <c r="C6" s="567"/>
      <c r="D6" s="565"/>
      <c r="E6" s="372">
        <f>+SUM(E7:E63)</f>
        <v>0</v>
      </c>
      <c r="F6" s="376">
        <f>+SUM(F7:F63)</f>
        <v>0</v>
      </c>
    </row>
    <row r="7" spans="1:6" x14ac:dyDescent="0.35">
      <c r="A7" s="377"/>
      <c r="B7" s="378"/>
      <c r="C7" s="378"/>
      <c r="D7" s="379"/>
      <c r="E7" s="380"/>
      <c r="F7" s="381"/>
    </row>
    <row r="8" spans="1:6" x14ac:dyDescent="0.35">
      <c r="A8" s="382"/>
      <c r="B8" s="383"/>
      <c r="C8" s="384"/>
      <c r="D8" s="385"/>
      <c r="E8" s="386"/>
      <c r="F8" s="387"/>
    </row>
    <row r="9" spans="1:6" x14ac:dyDescent="0.35">
      <c r="A9" s="382"/>
      <c r="B9" s="383"/>
      <c r="C9" s="384"/>
      <c r="D9" s="385"/>
      <c r="E9" s="388"/>
      <c r="F9" s="389"/>
    </row>
    <row r="10" spans="1:6" x14ac:dyDescent="0.35">
      <c r="A10" s="382"/>
      <c r="B10" s="383"/>
      <c r="C10" s="384"/>
      <c r="D10" s="385"/>
      <c r="E10" s="388"/>
      <c r="F10" s="390"/>
    </row>
    <row r="11" spans="1:6" x14ac:dyDescent="0.35">
      <c r="A11" s="382"/>
      <c r="B11" s="383"/>
      <c r="C11" s="384"/>
      <c r="D11" s="385"/>
      <c r="E11" s="388"/>
      <c r="F11" s="390"/>
    </row>
    <row r="12" spans="1:6" x14ac:dyDescent="0.35">
      <c r="A12" s="382"/>
      <c r="B12" s="383"/>
      <c r="C12" s="384"/>
      <c r="D12" s="385"/>
      <c r="E12" s="391"/>
      <c r="F12" s="390"/>
    </row>
    <row r="13" spans="1:6" x14ac:dyDescent="0.35">
      <c r="A13" s="382"/>
      <c r="B13" s="383"/>
      <c r="C13" s="384"/>
      <c r="D13" s="385"/>
      <c r="E13" s="392"/>
      <c r="F13" s="390"/>
    </row>
    <row r="14" spans="1:6" x14ac:dyDescent="0.35">
      <c r="A14" s="382"/>
      <c r="B14" s="383"/>
      <c r="C14" s="384"/>
      <c r="D14" s="385"/>
      <c r="E14" s="388"/>
      <c r="F14" s="390"/>
    </row>
    <row r="15" spans="1:6" x14ac:dyDescent="0.35">
      <c r="A15" s="382"/>
      <c r="B15" s="383"/>
      <c r="C15" s="384"/>
      <c r="D15" s="385"/>
      <c r="E15" s="388"/>
      <c r="F15" s="390"/>
    </row>
    <row r="16" spans="1:6" x14ac:dyDescent="0.35">
      <c r="A16" s="382"/>
      <c r="B16" s="383"/>
      <c r="C16" s="384"/>
      <c r="D16" s="385"/>
      <c r="E16" s="388"/>
      <c r="F16" s="387"/>
    </row>
    <row r="17" spans="1:6" x14ac:dyDescent="0.35">
      <c r="A17" s="382"/>
      <c r="B17" s="383"/>
      <c r="C17" s="384"/>
      <c r="D17" s="385"/>
      <c r="E17" s="388"/>
      <c r="F17" s="389"/>
    </row>
    <row r="18" spans="1:6" x14ac:dyDescent="0.35">
      <c r="A18" s="382"/>
      <c r="B18" s="383"/>
      <c r="C18" s="384"/>
      <c r="D18" s="385"/>
      <c r="E18" s="388"/>
      <c r="F18" s="390"/>
    </row>
    <row r="19" spans="1:6" x14ac:dyDescent="0.35">
      <c r="A19" s="382"/>
      <c r="B19" s="383"/>
      <c r="C19" s="384"/>
      <c r="D19" s="385"/>
      <c r="E19" s="388"/>
      <c r="F19" s="387"/>
    </row>
    <row r="20" spans="1:6" x14ac:dyDescent="0.35">
      <c r="A20" s="382"/>
      <c r="B20" s="383"/>
      <c r="C20" s="384"/>
      <c r="D20" s="385"/>
      <c r="E20" s="388"/>
      <c r="F20" s="389"/>
    </row>
    <row r="21" spans="1:6" x14ac:dyDescent="0.35">
      <c r="A21" s="382"/>
      <c r="B21" s="383"/>
      <c r="C21" s="384"/>
      <c r="D21" s="385"/>
      <c r="E21" s="388"/>
      <c r="F21" s="387"/>
    </row>
    <row r="22" spans="1:6" x14ac:dyDescent="0.35">
      <c r="A22" s="382"/>
      <c r="B22" s="383"/>
      <c r="C22" s="384"/>
      <c r="D22" s="385"/>
      <c r="E22" s="388"/>
      <c r="F22" s="389"/>
    </row>
    <row r="23" spans="1:6" x14ac:dyDescent="0.35">
      <c r="A23" s="382"/>
      <c r="B23" s="383"/>
      <c r="C23" s="384"/>
      <c r="D23" s="385"/>
      <c r="E23" s="388"/>
      <c r="F23" s="390"/>
    </row>
    <row r="24" spans="1:6" x14ac:dyDescent="0.35">
      <c r="A24" s="382"/>
      <c r="B24" s="383"/>
      <c r="C24" s="384"/>
      <c r="D24" s="385"/>
      <c r="E24" s="388"/>
      <c r="F24" s="390"/>
    </row>
    <row r="25" spans="1:6" x14ac:dyDescent="0.35">
      <c r="A25" s="382"/>
      <c r="B25" s="383"/>
      <c r="C25" s="384"/>
      <c r="D25" s="385"/>
      <c r="E25" s="388"/>
      <c r="F25" s="390"/>
    </row>
    <row r="26" spans="1:6" x14ac:dyDescent="0.35">
      <c r="A26" s="382"/>
      <c r="B26" s="383"/>
      <c r="C26" s="384"/>
      <c r="D26" s="385"/>
      <c r="E26" s="388"/>
      <c r="F26" s="390"/>
    </row>
    <row r="27" spans="1:6" x14ac:dyDescent="0.35">
      <c r="A27" s="382"/>
      <c r="B27" s="383"/>
      <c r="C27" s="384"/>
      <c r="D27" s="385"/>
      <c r="E27" s="391"/>
      <c r="F27" s="390"/>
    </row>
    <row r="28" spans="1:6" x14ac:dyDescent="0.35">
      <c r="A28" s="382"/>
      <c r="B28" s="383"/>
      <c r="C28" s="384"/>
      <c r="D28" s="385"/>
      <c r="E28" s="386"/>
      <c r="F28" s="387"/>
    </row>
    <row r="29" spans="1:6" x14ac:dyDescent="0.35">
      <c r="A29" s="382"/>
      <c r="B29" s="383"/>
      <c r="C29" s="384"/>
      <c r="D29" s="385"/>
      <c r="E29" s="388"/>
      <c r="F29" s="389"/>
    </row>
    <row r="30" spans="1:6" x14ac:dyDescent="0.35">
      <c r="A30" s="382"/>
      <c r="B30" s="383"/>
      <c r="C30" s="384"/>
      <c r="D30" s="385"/>
      <c r="E30" s="388"/>
      <c r="F30" s="390"/>
    </row>
    <row r="31" spans="1:6" x14ac:dyDescent="0.35">
      <c r="A31" s="382"/>
      <c r="B31" s="383"/>
      <c r="C31" s="384"/>
      <c r="D31" s="385"/>
      <c r="E31" s="388"/>
      <c r="F31" s="390"/>
    </row>
    <row r="32" spans="1:6" x14ac:dyDescent="0.35">
      <c r="A32" s="382"/>
      <c r="B32" s="383"/>
      <c r="C32" s="384"/>
      <c r="D32" s="385"/>
      <c r="E32" s="388"/>
      <c r="F32" s="390"/>
    </row>
    <row r="33" spans="1:6" x14ac:dyDescent="0.35">
      <c r="A33" s="382"/>
      <c r="B33" s="383"/>
      <c r="C33" s="384"/>
      <c r="D33" s="385"/>
      <c r="E33" s="391"/>
      <c r="F33" s="387"/>
    </row>
    <row r="34" spans="1:6" x14ac:dyDescent="0.35">
      <c r="A34" s="382"/>
      <c r="B34" s="383"/>
      <c r="C34" s="384"/>
      <c r="D34" s="385"/>
      <c r="E34" s="386"/>
      <c r="F34" s="389"/>
    </row>
    <row r="35" spans="1:6" x14ac:dyDescent="0.35">
      <c r="A35" s="382"/>
      <c r="B35" s="383"/>
      <c r="C35" s="384"/>
      <c r="D35" s="385"/>
      <c r="E35" s="388"/>
      <c r="F35" s="390"/>
    </row>
    <row r="36" spans="1:6" x14ac:dyDescent="0.35">
      <c r="A36" s="382"/>
      <c r="B36" s="383"/>
      <c r="C36" s="384"/>
      <c r="D36" s="385"/>
      <c r="E36" s="388"/>
      <c r="F36" s="390"/>
    </row>
    <row r="37" spans="1:6" x14ac:dyDescent="0.35">
      <c r="A37" s="382"/>
      <c r="B37" s="383"/>
      <c r="C37" s="384"/>
      <c r="D37" s="385"/>
      <c r="E37" s="388"/>
      <c r="F37" s="390"/>
    </row>
    <row r="38" spans="1:6" x14ac:dyDescent="0.35">
      <c r="A38" s="382"/>
      <c r="B38" s="383"/>
      <c r="C38" s="384"/>
      <c r="D38" s="385"/>
      <c r="E38" s="391"/>
      <c r="F38" s="387"/>
    </row>
    <row r="39" spans="1:6" x14ac:dyDescent="0.35">
      <c r="A39" s="382"/>
      <c r="B39" s="383"/>
      <c r="C39" s="384"/>
      <c r="D39" s="385"/>
      <c r="E39" s="391"/>
      <c r="F39" s="389"/>
    </row>
    <row r="40" spans="1:6" x14ac:dyDescent="0.35">
      <c r="A40" s="382"/>
      <c r="B40" s="383"/>
      <c r="C40" s="384"/>
      <c r="D40" s="385"/>
      <c r="E40" s="386"/>
      <c r="F40" s="390"/>
    </row>
    <row r="41" spans="1:6" x14ac:dyDescent="0.35">
      <c r="A41" s="382"/>
      <c r="B41" s="383"/>
      <c r="C41" s="384"/>
      <c r="D41" s="385"/>
      <c r="E41" s="388"/>
      <c r="F41" s="387"/>
    </row>
    <row r="42" spans="1:6" x14ac:dyDescent="0.35">
      <c r="A42" s="382"/>
      <c r="B42" s="383"/>
      <c r="C42" s="384"/>
      <c r="D42" s="385"/>
      <c r="E42" s="388"/>
      <c r="F42" s="389"/>
    </row>
    <row r="43" spans="1:6" x14ac:dyDescent="0.35">
      <c r="A43" s="382"/>
      <c r="B43" s="383"/>
      <c r="C43" s="384"/>
      <c r="D43" s="385"/>
      <c r="E43" s="388"/>
      <c r="F43" s="390"/>
    </row>
    <row r="44" spans="1:6" x14ac:dyDescent="0.35">
      <c r="A44" s="382"/>
      <c r="B44" s="383"/>
      <c r="C44" s="384"/>
      <c r="D44" s="385"/>
      <c r="E44" s="388"/>
      <c r="F44" s="390"/>
    </row>
    <row r="45" spans="1:6" x14ac:dyDescent="0.35">
      <c r="A45" s="382"/>
      <c r="B45" s="383"/>
      <c r="C45" s="384"/>
      <c r="D45" s="385"/>
      <c r="E45" s="388"/>
      <c r="F45" s="390"/>
    </row>
    <row r="46" spans="1:6" x14ac:dyDescent="0.35">
      <c r="A46" s="382"/>
      <c r="B46" s="383"/>
      <c r="C46" s="384"/>
      <c r="D46" s="385"/>
      <c r="E46" s="388"/>
      <c r="F46" s="390"/>
    </row>
    <row r="47" spans="1:6" x14ac:dyDescent="0.35">
      <c r="A47" s="382"/>
      <c r="B47" s="383"/>
      <c r="C47" s="384"/>
      <c r="D47" s="385"/>
      <c r="E47" s="388"/>
      <c r="F47" s="390"/>
    </row>
    <row r="48" spans="1:6" x14ac:dyDescent="0.35">
      <c r="A48" s="382"/>
      <c r="B48" s="383"/>
      <c r="C48" s="384"/>
      <c r="D48" s="385"/>
      <c r="E48" s="388"/>
      <c r="F48" s="387"/>
    </row>
    <row r="49" spans="1:6" x14ac:dyDescent="0.35">
      <c r="A49" s="382"/>
      <c r="B49" s="383"/>
      <c r="C49" s="384"/>
      <c r="D49" s="385"/>
      <c r="E49" s="388"/>
      <c r="F49" s="389"/>
    </row>
    <row r="50" spans="1:6" x14ac:dyDescent="0.35">
      <c r="A50" s="382"/>
      <c r="B50" s="383"/>
      <c r="C50" s="384"/>
      <c r="D50" s="385"/>
      <c r="E50" s="388"/>
      <c r="F50" s="390"/>
    </row>
    <row r="51" spans="1:6" x14ac:dyDescent="0.35">
      <c r="A51" s="382"/>
      <c r="B51" s="383"/>
      <c r="C51" s="384"/>
      <c r="D51" s="385"/>
      <c r="E51" s="391"/>
      <c r="F51" s="390"/>
    </row>
    <row r="52" spans="1:6" x14ac:dyDescent="0.35">
      <c r="A52" s="382"/>
      <c r="B52" s="383"/>
      <c r="C52" s="384"/>
      <c r="D52" s="385"/>
      <c r="E52" s="386"/>
      <c r="F52" s="390"/>
    </row>
    <row r="53" spans="1:6" x14ac:dyDescent="0.35">
      <c r="A53" s="382"/>
      <c r="B53" s="383"/>
      <c r="C53" s="384"/>
      <c r="D53" s="385"/>
      <c r="E53" s="391"/>
      <c r="F53" s="387"/>
    </row>
    <row r="54" spans="1:6" x14ac:dyDescent="0.35">
      <c r="A54" s="382"/>
      <c r="B54" s="383"/>
      <c r="C54" s="384"/>
      <c r="D54" s="385"/>
      <c r="E54" s="386"/>
      <c r="F54" s="387"/>
    </row>
    <row r="55" spans="1:6" x14ac:dyDescent="0.35">
      <c r="A55" s="382"/>
      <c r="B55" s="383"/>
      <c r="C55" s="384"/>
      <c r="D55" s="385"/>
      <c r="E55" s="388"/>
      <c r="F55" s="387"/>
    </row>
    <row r="56" spans="1:6" x14ac:dyDescent="0.35">
      <c r="A56" s="382"/>
      <c r="B56" s="383"/>
      <c r="C56" s="384"/>
      <c r="D56" s="385"/>
      <c r="E56" s="388"/>
      <c r="F56" s="389"/>
    </row>
    <row r="57" spans="1:6" x14ac:dyDescent="0.35">
      <c r="A57" s="382"/>
      <c r="B57" s="383"/>
      <c r="C57" s="384"/>
      <c r="D57" s="385"/>
      <c r="E57" s="388"/>
      <c r="F57" s="390"/>
    </row>
    <row r="58" spans="1:6" x14ac:dyDescent="0.35">
      <c r="A58" s="382"/>
      <c r="B58" s="383"/>
      <c r="C58" s="384"/>
      <c r="D58" s="385"/>
      <c r="E58" s="388"/>
      <c r="F58" s="390"/>
    </row>
    <row r="59" spans="1:6" x14ac:dyDescent="0.35">
      <c r="A59" s="382"/>
      <c r="B59" s="383"/>
      <c r="C59" s="384"/>
      <c r="D59" s="385"/>
      <c r="E59" s="388"/>
      <c r="F59" s="390"/>
    </row>
    <row r="60" spans="1:6" x14ac:dyDescent="0.35">
      <c r="A60" s="382"/>
      <c r="B60" s="383"/>
      <c r="C60" s="384"/>
      <c r="D60" s="385"/>
      <c r="E60" s="391"/>
      <c r="F60" s="390"/>
    </row>
    <row r="61" spans="1:6" x14ac:dyDescent="0.35">
      <c r="A61" s="382"/>
      <c r="B61" s="383"/>
      <c r="C61" s="384"/>
      <c r="D61" s="385"/>
      <c r="E61" s="391"/>
      <c r="F61" s="387"/>
    </row>
    <row r="62" spans="1:6" x14ac:dyDescent="0.35">
      <c r="A62" s="382"/>
      <c r="B62" s="383"/>
      <c r="C62" s="384"/>
      <c r="D62" s="385"/>
      <c r="E62" s="386"/>
      <c r="F62" s="393"/>
    </row>
    <row r="63" spans="1:6" ht="18" thickBot="1" x14ac:dyDescent="0.4">
      <c r="A63" s="394"/>
      <c r="B63" s="395"/>
      <c r="C63" s="396"/>
      <c r="D63" s="397"/>
      <c r="E63" s="398"/>
      <c r="F63" s="399"/>
    </row>
    <row r="64" spans="1:6" x14ac:dyDescent="0.35">
      <c r="E64" s="45"/>
      <c r="F64" s="45"/>
    </row>
    <row r="65" spans="5:6" x14ac:dyDescent="0.35">
      <c r="E65" s="45"/>
      <c r="F65" s="45"/>
    </row>
    <row r="66" spans="5:6" x14ac:dyDescent="0.35">
      <c r="E66" s="45"/>
      <c r="F66" s="45"/>
    </row>
    <row r="67" spans="5:6" x14ac:dyDescent="0.35">
      <c r="E67" s="45"/>
      <c r="F67" s="45"/>
    </row>
    <row r="68" spans="5:6" x14ac:dyDescent="0.35">
      <c r="E68" s="45"/>
      <c r="F68" s="45"/>
    </row>
    <row r="69" spans="5:6" x14ac:dyDescent="0.35">
      <c r="E69" s="45"/>
      <c r="F69" s="45"/>
    </row>
    <row r="70" spans="5:6" x14ac:dyDescent="0.35">
      <c r="E70" s="45"/>
      <c r="F70" s="45"/>
    </row>
    <row r="71" spans="5:6" x14ac:dyDescent="0.35">
      <c r="E71" s="45"/>
      <c r="F71" s="45"/>
    </row>
    <row r="72" spans="5:6" x14ac:dyDescent="0.35">
      <c r="E72" s="45"/>
      <c r="F72" s="45"/>
    </row>
    <row r="73" spans="5:6" x14ac:dyDescent="0.35">
      <c r="E73" s="45"/>
      <c r="F73" s="45"/>
    </row>
    <row r="74" spans="5:6" x14ac:dyDescent="0.35">
      <c r="E74" s="45"/>
      <c r="F74" s="45"/>
    </row>
    <row r="75" spans="5:6" x14ac:dyDescent="0.35">
      <c r="E75" s="45"/>
      <c r="F75" s="45"/>
    </row>
    <row r="76" spans="5:6" x14ac:dyDescent="0.35">
      <c r="E76" s="45"/>
      <c r="F76" s="45"/>
    </row>
    <row r="77" spans="5:6" x14ac:dyDescent="0.35">
      <c r="E77" s="45"/>
      <c r="F77" s="45"/>
    </row>
    <row r="78" spans="5:6" x14ac:dyDescent="0.35">
      <c r="E78" s="45"/>
      <c r="F78" s="45"/>
    </row>
    <row r="79" spans="5:6" x14ac:dyDescent="0.35">
      <c r="E79" s="45"/>
      <c r="F79" s="45"/>
    </row>
    <row r="80" spans="5:6" x14ac:dyDescent="0.35">
      <c r="E80" s="45"/>
      <c r="F80" s="45"/>
    </row>
    <row r="81" spans="5:6" x14ac:dyDescent="0.35">
      <c r="E81" s="45"/>
      <c r="F81" s="45"/>
    </row>
    <row r="82" spans="5:6" x14ac:dyDescent="0.35">
      <c r="E82" s="45"/>
      <c r="F82" s="45"/>
    </row>
    <row r="83" spans="5:6" x14ac:dyDescent="0.35">
      <c r="E83" s="45"/>
      <c r="F83" s="45"/>
    </row>
    <row r="84" spans="5:6" x14ac:dyDescent="0.35">
      <c r="E84" s="45"/>
      <c r="F84" s="45"/>
    </row>
    <row r="85" spans="5:6" x14ac:dyDescent="0.35">
      <c r="E85" s="45"/>
      <c r="F85" s="45"/>
    </row>
    <row r="86" spans="5:6" x14ac:dyDescent="0.35">
      <c r="E86" s="45"/>
      <c r="F86" s="45"/>
    </row>
    <row r="87" spans="5:6" x14ac:dyDescent="0.35">
      <c r="E87" s="45"/>
      <c r="F87" s="45"/>
    </row>
    <row r="88" spans="5:6" x14ac:dyDescent="0.35">
      <c r="E88" s="45"/>
      <c r="F88" s="45"/>
    </row>
    <row r="89" spans="5:6" x14ac:dyDescent="0.35">
      <c r="E89" s="45"/>
      <c r="F89" s="45"/>
    </row>
    <row r="90" spans="5:6" x14ac:dyDescent="0.35">
      <c r="E90" s="45"/>
      <c r="F90" s="45"/>
    </row>
    <row r="91" spans="5:6" x14ac:dyDescent="0.35">
      <c r="E91" s="45"/>
      <c r="F91" s="45"/>
    </row>
    <row r="92" spans="5:6" x14ac:dyDescent="0.35">
      <c r="E92" s="45"/>
      <c r="F92" s="45"/>
    </row>
    <row r="93" spans="5:6" x14ac:dyDescent="0.35">
      <c r="E93" s="45"/>
      <c r="F93" s="45"/>
    </row>
    <row r="94" spans="5:6" x14ac:dyDescent="0.35">
      <c r="E94" s="45"/>
      <c r="F94" s="45"/>
    </row>
    <row r="95" spans="5:6" x14ac:dyDescent="0.35">
      <c r="E95" s="45"/>
      <c r="F95" s="45"/>
    </row>
    <row r="96" spans="5:6" x14ac:dyDescent="0.35">
      <c r="E96" s="45"/>
      <c r="F96" s="45"/>
    </row>
    <row r="97" spans="5:6" x14ac:dyDescent="0.35">
      <c r="E97" s="45"/>
      <c r="F97" s="45"/>
    </row>
    <row r="98" spans="5:6" x14ac:dyDescent="0.35">
      <c r="E98" s="45"/>
      <c r="F98" s="45"/>
    </row>
    <row r="99" spans="5:6" x14ac:dyDescent="0.35">
      <c r="E99" s="45"/>
      <c r="F99" s="45"/>
    </row>
    <row r="100" spans="5:6" x14ac:dyDescent="0.35">
      <c r="E100" s="45"/>
      <c r="F100" s="45"/>
    </row>
    <row r="101" spans="5:6" x14ac:dyDescent="0.35">
      <c r="E101" s="45"/>
      <c r="F101" s="45"/>
    </row>
    <row r="102" spans="5:6" x14ac:dyDescent="0.35">
      <c r="E102" s="45"/>
      <c r="F102" s="45"/>
    </row>
    <row r="103" spans="5:6" x14ac:dyDescent="0.35">
      <c r="E103" s="45"/>
      <c r="F103" s="45"/>
    </row>
    <row r="104" spans="5:6" x14ac:dyDescent="0.35">
      <c r="E104" s="45"/>
      <c r="F104" s="45"/>
    </row>
    <row r="105" spans="5:6" x14ac:dyDescent="0.35">
      <c r="E105" s="45"/>
      <c r="F105" s="45"/>
    </row>
    <row r="106" spans="5:6" x14ac:dyDescent="0.35">
      <c r="E106" s="45"/>
      <c r="F106" s="45"/>
    </row>
    <row r="107" spans="5:6" x14ac:dyDescent="0.35">
      <c r="E107" s="45"/>
      <c r="F107" s="45"/>
    </row>
    <row r="108" spans="5:6" x14ac:dyDescent="0.35">
      <c r="E108" s="45"/>
      <c r="F108" s="45"/>
    </row>
    <row r="109" spans="5:6" x14ac:dyDescent="0.35">
      <c r="E109" s="45"/>
      <c r="F109" s="45"/>
    </row>
    <row r="110" spans="5:6" x14ac:dyDescent="0.35">
      <c r="E110" s="45"/>
      <c r="F110" s="45"/>
    </row>
    <row r="111" spans="5:6" x14ac:dyDescent="0.35">
      <c r="E111" s="45"/>
      <c r="F111" s="45"/>
    </row>
    <row r="112" spans="5:6" x14ac:dyDescent="0.35">
      <c r="E112" s="45"/>
      <c r="F112" s="45"/>
    </row>
    <row r="113" spans="5:6" x14ac:dyDescent="0.35">
      <c r="E113" s="45"/>
      <c r="F113" s="45"/>
    </row>
    <row r="114" spans="5:6" x14ac:dyDescent="0.35">
      <c r="E114" s="45"/>
      <c r="F114" s="45"/>
    </row>
    <row r="115" spans="5:6" x14ac:dyDescent="0.35">
      <c r="E115" s="45"/>
      <c r="F115" s="45"/>
    </row>
    <row r="116" spans="5:6" x14ac:dyDescent="0.35">
      <c r="E116" s="45"/>
      <c r="F116" s="45"/>
    </row>
    <row r="117" spans="5:6" x14ac:dyDescent="0.35">
      <c r="E117" s="45"/>
      <c r="F117" s="45"/>
    </row>
    <row r="118" spans="5:6" x14ac:dyDescent="0.35">
      <c r="E118" s="45"/>
      <c r="F118" s="45"/>
    </row>
    <row r="119" spans="5:6" x14ac:dyDescent="0.35">
      <c r="E119" s="45"/>
      <c r="F119" s="45"/>
    </row>
    <row r="120" spans="5:6" x14ac:dyDescent="0.35">
      <c r="E120" s="45"/>
      <c r="F120" s="45"/>
    </row>
    <row r="121" spans="5:6" x14ac:dyDescent="0.35">
      <c r="E121" s="45"/>
      <c r="F121" s="45"/>
    </row>
    <row r="122" spans="5:6" x14ac:dyDescent="0.35">
      <c r="E122" s="45"/>
      <c r="F122" s="45"/>
    </row>
    <row r="123" spans="5:6" x14ac:dyDescent="0.35">
      <c r="E123" s="45"/>
      <c r="F123" s="45"/>
    </row>
    <row r="124" spans="5:6" x14ac:dyDescent="0.35">
      <c r="E124" s="45"/>
      <c r="F124" s="45"/>
    </row>
    <row r="125" spans="5:6" x14ac:dyDescent="0.35">
      <c r="E125" s="45"/>
      <c r="F125" s="45"/>
    </row>
    <row r="126" spans="5:6" x14ac:dyDescent="0.35">
      <c r="E126" s="45"/>
      <c r="F126" s="45"/>
    </row>
    <row r="127" spans="5:6" x14ac:dyDescent="0.35">
      <c r="E127" s="45"/>
      <c r="F127" s="45"/>
    </row>
    <row r="128" spans="5:6" x14ac:dyDescent="0.35">
      <c r="E128" s="45"/>
      <c r="F128" s="45"/>
    </row>
    <row r="129" spans="5:6" x14ac:dyDescent="0.35">
      <c r="E129" s="45"/>
      <c r="F129" s="45"/>
    </row>
    <row r="130" spans="5:6" x14ac:dyDescent="0.35">
      <c r="E130" s="45"/>
      <c r="F130" s="45"/>
    </row>
    <row r="131" spans="5:6" x14ac:dyDescent="0.35">
      <c r="E131" s="45"/>
      <c r="F131" s="45"/>
    </row>
    <row r="132" spans="5:6" x14ac:dyDescent="0.35">
      <c r="E132" s="45"/>
      <c r="F132" s="45"/>
    </row>
    <row r="133" spans="5:6" x14ac:dyDescent="0.35">
      <c r="E133" s="45"/>
      <c r="F133" s="45"/>
    </row>
    <row r="134" spans="5:6" x14ac:dyDescent="0.35">
      <c r="E134" s="45"/>
      <c r="F134" s="45"/>
    </row>
    <row r="135" spans="5:6" x14ac:dyDescent="0.35">
      <c r="E135" s="45"/>
      <c r="F135" s="45"/>
    </row>
    <row r="136" spans="5:6" x14ac:dyDescent="0.35">
      <c r="E136" s="45"/>
      <c r="F136" s="45"/>
    </row>
    <row r="137" spans="5:6" x14ac:dyDescent="0.35">
      <c r="E137" s="45"/>
      <c r="F137" s="45"/>
    </row>
    <row r="138" spans="5:6" x14ac:dyDescent="0.35">
      <c r="E138" s="45"/>
      <c r="F138" s="45"/>
    </row>
    <row r="139" spans="5:6" x14ac:dyDescent="0.35">
      <c r="E139" s="45"/>
      <c r="F139" s="45"/>
    </row>
    <row r="140" spans="5:6" x14ac:dyDescent="0.35">
      <c r="E140" s="45"/>
      <c r="F140" s="45"/>
    </row>
    <row r="141" spans="5:6" x14ac:dyDescent="0.35">
      <c r="E141" s="45"/>
      <c r="F141" s="45"/>
    </row>
    <row r="142" spans="5:6" x14ac:dyDescent="0.35">
      <c r="E142" s="45"/>
      <c r="F142" s="45"/>
    </row>
    <row r="143" spans="5:6" x14ac:dyDescent="0.35">
      <c r="E143" s="45"/>
      <c r="F143" s="45"/>
    </row>
    <row r="144" spans="5:6" x14ac:dyDescent="0.35">
      <c r="E144" s="45"/>
      <c r="F144" s="45"/>
    </row>
    <row r="145" spans="5:6" x14ac:dyDescent="0.35">
      <c r="E145" s="45"/>
      <c r="F145" s="45"/>
    </row>
    <row r="146" spans="5:6" x14ac:dyDescent="0.35">
      <c r="E146" s="45"/>
      <c r="F146" s="45"/>
    </row>
    <row r="147" spans="5:6" x14ac:dyDescent="0.35">
      <c r="E147" s="45"/>
      <c r="F147" s="45"/>
    </row>
    <row r="148" spans="5:6" x14ac:dyDescent="0.35">
      <c r="E148" s="45"/>
      <c r="F148" s="45"/>
    </row>
    <row r="149" spans="5:6" x14ac:dyDescent="0.35">
      <c r="E149" s="45"/>
      <c r="F149" s="45"/>
    </row>
    <row r="150" spans="5:6" x14ac:dyDescent="0.35">
      <c r="E150" s="45"/>
      <c r="F150" s="45"/>
    </row>
    <row r="151" spans="5:6" x14ac:dyDescent="0.35">
      <c r="E151" s="45"/>
      <c r="F151" s="45"/>
    </row>
    <row r="152" spans="5:6" x14ac:dyDescent="0.35">
      <c r="E152" s="45"/>
      <c r="F152" s="45"/>
    </row>
    <row r="153" spans="5:6" x14ac:dyDescent="0.35">
      <c r="E153" s="45"/>
      <c r="F153" s="45"/>
    </row>
    <row r="154" spans="5:6" x14ac:dyDescent="0.35">
      <c r="E154" s="45"/>
      <c r="F154" s="45"/>
    </row>
    <row r="155" spans="5:6" x14ac:dyDescent="0.35">
      <c r="E155" s="45"/>
      <c r="F155" s="45"/>
    </row>
    <row r="156" spans="5:6" x14ac:dyDescent="0.35">
      <c r="E156" s="45"/>
      <c r="F156" s="45"/>
    </row>
    <row r="157" spans="5:6" x14ac:dyDescent="0.35">
      <c r="E157" s="45"/>
      <c r="F157" s="45"/>
    </row>
    <row r="158" spans="5:6" x14ac:dyDescent="0.35">
      <c r="E158" s="45"/>
      <c r="F158" s="45"/>
    </row>
    <row r="159" spans="5:6" x14ac:dyDescent="0.35">
      <c r="E159" s="45"/>
      <c r="F159" s="45"/>
    </row>
    <row r="160" spans="5:6" x14ac:dyDescent="0.35">
      <c r="E160" s="45"/>
      <c r="F160" s="45"/>
    </row>
    <row r="161" spans="5:6" x14ac:dyDescent="0.35">
      <c r="E161" s="45"/>
      <c r="F161" s="45"/>
    </row>
    <row r="162" spans="5:6" x14ac:dyDescent="0.35">
      <c r="E162" s="45"/>
      <c r="F162" s="45"/>
    </row>
    <row r="163" spans="5:6" x14ac:dyDescent="0.35">
      <c r="E163" s="45"/>
      <c r="F163" s="45"/>
    </row>
    <row r="164" spans="5:6" x14ac:dyDescent="0.35">
      <c r="E164" s="45"/>
      <c r="F164" s="45"/>
    </row>
    <row r="165" spans="5:6" x14ac:dyDescent="0.35">
      <c r="E165" s="45"/>
      <c r="F165" s="45"/>
    </row>
    <row r="166" spans="5:6" x14ac:dyDescent="0.35">
      <c r="E166" s="45"/>
      <c r="F166" s="45"/>
    </row>
    <row r="167" spans="5:6" x14ac:dyDescent="0.35">
      <c r="E167" s="45"/>
      <c r="F167" s="45"/>
    </row>
    <row r="168" spans="5:6" x14ac:dyDescent="0.35">
      <c r="E168" s="45"/>
      <c r="F168" s="45"/>
    </row>
    <row r="169" spans="5:6" x14ac:dyDescent="0.35">
      <c r="E169" s="45"/>
      <c r="F169" s="45"/>
    </row>
    <row r="170" spans="5:6" x14ac:dyDescent="0.35">
      <c r="E170" s="45"/>
      <c r="F170" s="45"/>
    </row>
    <row r="171" spans="5:6" x14ac:dyDescent="0.35">
      <c r="E171" s="45"/>
      <c r="F171" s="45"/>
    </row>
    <row r="172" spans="5:6" x14ac:dyDescent="0.35">
      <c r="E172" s="45"/>
      <c r="F172" s="45"/>
    </row>
    <row r="173" spans="5:6" x14ac:dyDescent="0.35">
      <c r="E173" s="45"/>
      <c r="F173" s="45"/>
    </row>
    <row r="174" spans="5:6" x14ac:dyDescent="0.35">
      <c r="E174" s="45"/>
      <c r="F174" s="45"/>
    </row>
    <row r="175" spans="5:6" x14ac:dyDescent="0.35">
      <c r="E175" s="45"/>
      <c r="F175" s="45"/>
    </row>
    <row r="176" spans="5:6" x14ac:dyDescent="0.35">
      <c r="E176" s="45"/>
      <c r="F176" s="45"/>
    </row>
    <row r="177" spans="5:6" x14ac:dyDescent="0.35">
      <c r="E177" s="45"/>
      <c r="F177" s="45"/>
    </row>
    <row r="178" spans="5:6" x14ac:dyDescent="0.35">
      <c r="E178" s="45"/>
      <c r="F178" s="45"/>
    </row>
    <row r="179" spans="5:6" x14ac:dyDescent="0.35">
      <c r="E179" s="45"/>
      <c r="F179" s="45"/>
    </row>
    <row r="180" spans="5:6" x14ac:dyDescent="0.35">
      <c r="E180" s="45"/>
      <c r="F180" s="45"/>
    </row>
    <row r="181" spans="5:6" x14ac:dyDescent="0.35">
      <c r="E181" s="45"/>
      <c r="F181" s="45"/>
    </row>
    <row r="182" spans="5:6" x14ac:dyDescent="0.35">
      <c r="E182" s="45"/>
      <c r="F182" s="45"/>
    </row>
    <row r="183" spans="5:6" x14ac:dyDescent="0.35">
      <c r="E183" s="45"/>
      <c r="F183" s="45"/>
    </row>
    <row r="184" spans="5:6" x14ac:dyDescent="0.35">
      <c r="E184" s="45"/>
      <c r="F184" s="45"/>
    </row>
    <row r="185" spans="5:6" x14ac:dyDescent="0.35">
      <c r="E185" s="45"/>
      <c r="F185" s="45"/>
    </row>
    <row r="186" spans="5:6" x14ac:dyDescent="0.35">
      <c r="E186" s="45"/>
      <c r="F186" s="45"/>
    </row>
    <row r="187" spans="5:6" x14ac:dyDescent="0.35">
      <c r="E187" s="45"/>
      <c r="F187" s="45"/>
    </row>
    <row r="188" spans="5:6" x14ac:dyDescent="0.35">
      <c r="E188" s="45"/>
      <c r="F188" s="45"/>
    </row>
    <row r="189" spans="5:6" x14ac:dyDescent="0.35">
      <c r="E189" s="45"/>
      <c r="F189" s="45"/>
    </row>
    <row r="190" spans="5:6" x14ac:dyDescent="0.35">
      <c r="E190" s="45"/>
      <c r="F190" s="45"/>
    </row>
    <row r="191" spans="5:6" x14ac:dyDescent="0.35">
      <c r="E191" s="45"/>
      <c r="F191" s="45"/>
    </row>
    <row r="192" spans="5:6" x14ac:dyDescent="0.35">
      <c r="E192" s="45"/>
      <c r="F192" s="45"/>
    </row>
    <row r="193" spans="5:6" x14ac:dyDescent="0.35">
      <c r="E193" s="45"/>
      <c r="F193" s="45"/>
    </row>
    <row r="194" spans="5:6" x14ac:dyDescent="0.35">
      <c r="E194" s="45"/>
      <c r="F194" s="45"/>
    </row>
    <row r="195" spans="5:6" x14ac:dyDescent="0.35">
      <c r="E195" s="45"/>
      <c r="F195" s="45"/>
    </row>
    <row r="196" spans="5:6" x14ac:dyDescent="0.35">
      <c r="E196" s="45"/>
      <c r="F196" s="45"/>
    </row>
    <row r="197" spans="5:6" x14ac:dyDescent="0.35">
      <c r="E197" s="45"/>
      <c r="F197" s="45"/>
    </row>
    <row r="198" spans="5:6" x14ac:dyDescent="0.35">
      <c r="E198" s="45"/>
      <c r="F198" s="45"/>
    </row>
    <row r="199" spans="5:6" x14ac:dyDescent="0.35">
      <c r="E199" s="45"/>
      <c r="F199" s="45"/>
    </row>
    <row r="200" spans="5:6" x14ac:dyDescent="0.35">
      <c r="E200" s="45"/>
      <c r="F200" s="45"/>
    </row>
    <row r="201" spans="5:6" x14ac:dyDescent="0.35">
      <c r="E201" s="45"/>
      <c r="F201" s="45"/>
    </row>
    <row r="202" spans="5:6" x14ac:dyDescent="0.35">
      <c r="E202" s="45"/>
      <c r="F202" s="45"/>
    </row>
    <row r="203" spans="5:6" x14ac:dyDescent="0.35">
      <c r="E203" s="45"/>
      <c r="F203" s="45"/>
    </row>
    <row r="204" spans="5:6" x14ac:dyDescent="0.35">
      <c r="E204" s="45"/>
      <c r="F204" s="45"/>
    </row>
    <row r="205" spans="5:6" x14ac:dyDescent="0.35">
      <c r="E205" s="45"/>
      <c r="F205" s="45"/>
    </row>
    <row r="206" spans="5:6" x14ac:dyDescent="0.35">
      <c r="E206" s="45"/>
      <c r="F206" s="45"/>
    </row>
    <row r="207" spans="5:6" x14ac:dyDescent="0.35">
      <c r="E207" s="45"/>
      <c r="F207" s="45"/>
    </row>
  </sheetData>
  <sheetProtection algorithmName="SHA-512" hashValue="ktsoSia/47LNCRL1C+j3p60DFN2yVOjZhF3r6jjc+SVi55GvUz1F/gpUFF61QoEWzcJuUQvjqlAQfbB1dpzgCg==" saltValue="DZ2fnW7jKKfs1xk11cktLQ==" spinCount="100000" sheet="1" objects="1" scenarios="1"/>
  <mergeCells count="6">
    <mergeCell ref="A1:F1"/>
    <mergeCell ref="A2:F2"/>
    <mergeCell ref="A3:F3"/>
    <mergeCell ref="B5:B6"/>
    <mergeCell ref="C5:C6"/>
    <mergeCell ref="D5:D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Tendine!$H$1:$H$9</xm:f>
          </x14:formula1>
          <xm:sqref>B7:B63</xm:sqref>
        </x14:dataValidation>
        <x14:dataValidation type="list" allowBlank="1" showInputMessage="1" showErrorMessage="1">
          <x14:formula1>
            <xm:f>Tendine!$G$1:$G$4</xm:f>
          </x14:formula1>
          <xm:sqref>A7:A63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8" sqref="B8"/>
    </sheetView>
  </sheetViews>
  <sheetFormatPr defaultColWidth="8.85546875" defaultRowHeight="15" x14ac:dyDescent="0.25"/>
  <cols>
    <col min="1" max="1" width="8.85546875" style="40"/>
    <col min="2" max="3" width="27.28515625" style="40" customWidth="1"/>
    <col min="4" max="4" width="24.42578125" style="40" customWidth="1"/>
    <col min="5" max="5" width="13.28515625" style="40" customWidth="1"/>
    <col min="6" max="6" width="19.5703125" style="40" customWidth="1"/>
    <col min="7" max="7" width="27.7109375" style="40" customWidth="1"/>
    <col min="8" max="8" width="37" style="229" customWidth="1"/>
    <col min="9" max="16384" width="8.85546875" style="40"/>
  </cols>
  <sheetData>
    <row r="1" spans="1:8" ht="30" x14ac:dyDescent="0.25">
      <c r="A1" s="40" t="s">
        <v>115</v>
      </c>
      <c r="B1" s="40" t="s">
        <v>157</v>
      </c>
      <c r="C1" s="40" t="s">
        <v>172</v>
      </c>
      <c r="D1" s="40" t="s">
        <v>154</v>
      </c>
      <c r="E1" s="40" t="s">
        <v>167</v>
      </c>
      <c r="F1" s="40" t="s">
        <v>340</v>
      </c>
      <c r="G1" s="40" t="s">
        <v>221</v>
      </c>
      <c r="H1" s="10" t="s">
        <v>324</v>
      </c>
    </row>
    <row r="2" spans="1:8" ht="60" x14ac:dyDescent="0.25">
      <c r="A2" s="40" t="s">
        <v>151</v>
      </c>
      <c r="B2" s="40" t="s">
        <v>158</v>
      </c>
      <c r="C2" s="40" t="s">
        <v>173</v>
      </c>
      <c r="D2" s="40" t="s">
        <v>156</v>
      </c>
      <c r="E2" s="40" t="s">
        <v>266</v>
      </c>
      <c r="F2" s="40" t="s">
        <v>189</v>
      </c>
      <c r="G2" s="40" t="s">
        <v>185</v>
      </c>
      <c r="H2" s="10" t="s">
        <v>325</v>
      </c>
    </row>
    <row r="3" spans="1:8" ht="30" x14ac:dyDescent="0.25">
      <c r="C3" s="40" t="s">
        <v>174</v>
      </c>
      <c r="D3" s="40" t="s">
        <v>155</v>
      </c>
      <c r="F3" s="40" t="s">
        <v>190</v>
      </c>
      <c r="G3" s="40" t="s">
        <v>186</v>
      </c>
      <c r="H3" s="10" t="s">
        <v>326</v>
      </c>
    </row>
    <row r="4" spans="1:8" x14ac:dyDescent="0.25">
      <c r="G4" s="40" t="s">
        <v>193</v>
      </c>
      <c r="H4" s="10" t="s">
        <v>327</v>
      </c>
    </row>
    <row r="5" spans="1:8" x14ac:dyDescent="0.25">
      <c r="B5" s="40" t="s">
        <v>391</v>
      </c>
      <c r="H5" s="10" t="s">
        <v>328</v>
      </c>
    </row>
    <row r="6" spans="1:8" x14ac:dyDescent="0.25">
      <c r="B6" s="40" t="s">
        <v>392</v>
      </c>
      <c r="H6" s="10" t="s">
        <v>331</v>
      </c>
    </row>
    <row r="7" spans="1:8" ht="45" x14ac:dyDescent="0.25">
      <c r="B7" s="40" t="s">
        <v>396</v>
      </c>
      <c r="H7" s="10" t="s">
        <v>329</v>
      </c>
    </row>
    <row r="8" spans="1:8" x14ac:dyDescent="0.25">
      <c r="H8" s="10" t="s">
        <v>332</v>
      </c>
    </row>
    <row r="9" spans="1:8" x14ac:dyDescent="0.25">
      <c r="H9" s="230" t="s">
        <v>330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Dati generali</vt:lpstr>
      <vt:lpstr>Coproduttori</vt:lpstr>
      <vt:lpstr>Costo di Produzione</vt:lpstr>
      <vt:lpstr> Spese Ammissibili</vt:lpstr>
      <vt:lpstr>Sovvenzione</vt:lpstr>
      <vt:lpstr>Coperture finanziarie</vt:lpstr>
      <vt:lpstr>Impegni assunti</vt:lpstr>
      <vt:lpstr>Tendine</vt:lpstr>
      <vt:lpstr>' Spese Ammissibili'!Area_stampa</vt:lpstr>
      <vt:lpstr>'Coperture finanziarie'!Area_stampa</vt:lpstr>
      <vt:lpstr>Coproduttori!Area_stampa</vt:lpstr>
      <vt:lpstr>'Costo di Produzione'!Area_stampa</vt:lpstr>
      <vt:lpstr>'Dati generali'!Area_stampa</vt:lpstr>
      <vt:lpstr>'Impegni assunti'!Area_stampa</vt:lpstr>
      <vt:lpstr>Sovvenzione!Area_stampa</vt:lpstr>
      <vt:lpstr>' Spese Ammissibili'!Titoli_stampa</vt:lpstr>
      <vt:lpstr>'Coperture finanziarie'!Titoli_stampa</vt:lpstr>
      <vt:lpstr>Coproduttori!Titoli_stampa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2018-11-09T10:34:48Z</cp:lastPrinted>
  <dcterms:created xsi:type="dcterms:W3CDTF">2018-10-23T07:34:10Z</dcterms:created>
  <dcterms:modified xsi:type="dcterms:W3CDTF">2019-01-14T15:01:04Z</dcterms:modified>
</cp:coreProperties>
</file>