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azioinnova.it\dati\215 - Servizio PAF\3-Sviluppo_Prog_Bandi\CINEMA\Bando POR attrazione fine 2019\Sito\"/>
    </mc:Choice>
  </mc:AlternateContent>
  <bookViews>
    <workbookView xWindow="0" yWindow="0" windowWidth="28770" windowHeight="11235"/>
  </bookViews>
  <sheets>
    <sheet name="Dati generali" sheetId="13" r:id="rId1"/>
    <sheet name="Coproduttori" sheetId="14" r:id="rId2"/>
    <sheet name="Scene e cast" sheetId="16" r:id="rId3"/>
    <sheet name="Costo di Produzione" sheetId="1" r:id="rId4"/>
    <sheet name="Costi Ammissibili" sheetId="2" r:id="rId5"/>
    <sheet name="Aiuto" sheetId="4" r:id="rId6"/>
    <sheet name="Coperture finanziarie" sheetId="11" r:id="rId7"/>
    <sheet name="Impegni assunti" sheetId="15" r:id="rId8"/>
    <sheet name="Tendine" sheetId="12" state="hidden" r:id="rId9"/>
  </sheets>
  <definedNames>
    <definedName name="_xlnm.Print_Area" localSheetId="5">Aiuto!$A$1:$E$38</definedName>
    <definedName name="_xlnm.Print_Area" localSheetId="6">'Coperture finanziarie'!$A$1:$P$55</definedName>
    <definedName name="_xlnm.Print_Area" localSheetId="1">Coproduttori!$A$4:$H$162</definedName>
    <definedName name="_xlnm.Print_Area" localSheetId="4">'Costi Ammissibili'!$A$9:$N$112</definedName>
    <definedName name="_xlnm.Print_Area" localSheetId="3">'Costo di Produzione'!$A$6:$Q$108</definedName>
    <definedName name="_xlnm.Print_Area" localSheetId="0">'Dati generali'!$A$1:$D$88</definedName>
    <definedName name="_xlnm.Print_Area" localSheetId="7">'Impegni assunti'!$A$1:$F$63</definedName>
    <definedName name="_xlnm.Print_Titles" localSheetId="6">'Coperture finanziarie'!$1:$3</definedName>
    <definedName name="_xlnm.Print_Titles" localSheetId="1">Coproduttori!$1:$3</definedName>
    <definedName name="_xlnm.Print_Titles" localSheetId="4">'Costi Ammissibili'!$1:$8</definedName>
    <definedName name="_xlnm.Print_Titles" localSheetId="3">'Costo di Produzione'!$1:$5</definedName>
    <definedName name="_xlnm.Print_Titles" localSheetId="0">'Dati generali'!$1:$3</definedName>
    <definedName name="_xlnm.Print_Titles" localSheetId="7">'Impegni assunti'!$1:$4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6" l="1"/>
  <c r="A58" i="11" l="1"/>
  <c r="A57" i="11"/>
  <c r="E85" i="2"/>
  <c r="D111" i="2"/>
  <c r="L99" i="2"/>
  <c r="L73" i="2"/>
  <c r="L47" i="2"/>
  <c r="D59" i="2" s="1"/>
  <c r="L21" i="2"/>
  <c r="D33" i="2" s="1"/>
  <c r="G52" i="2" l="1"/>
  <c r="G26" i="2"/>
  <c r="D69" i="1"/>
  <c r="D67" i="1"/>
  <c r="M69" i="1"/>
  <c r="M67" i="1"/>
  <c r="B50" i="11" l="1"/>
  <c r="N8" i="11" l="1"/>
  <c r="N24" i="11" s="1"/>
  <c r="H8" i="11"/>
  <c r="H24" i="11" s="1"/>
  <c r="P10" i="11"/>
  <c r="P8" i="11" s="1"/>
  <c r="P24" i="11" s="1"/>
  <c r="O10" i="11"/>
  <c r="O8" i="11" s="1"/>
  <c r="O24" i="11" s="1"/>
  <c r="N10" i="11"/>
  <c r="M10" i="11"/>
  <c r="M8" i="11" s="1"/>
  <c r="K10" i="11"/>
  <c r="K8" i="11" s="1"/>
  <c r="K24" i="11" s="1"/>
  <c r="J10" i="11"/>
  <c r="J8" i="11" s="1"/>
  <c r="J24" i="11" s="1"/>
  <c r="I10" i="11"/>
  <c r="I8" i="11" s="1"/>
  <c r="H10" i="11"/>
  <c r="G10" i="11"/>
  <c r="G8" i="11" s="1"/>
  <c r="G24" i="11" s="1"/>
  <c r="F10" i="11"/>
  <c r="F8" i="11" s="1"/>
  <c r="F24" i="11" s="1"/>
  <c r="E10" i="11"/>
  <c r="E8" i="11" s="1"/>
  <c r="E24" i="11" s="1"/>
  <c r="D10" i="11"/>
  <c r="D8" i="11"/>
  <c r="D24" i="11" s="1"/>
  <c r="L9" i="11"/>
  <c r="C9" i="11"/>
  <c r="B9" i="11" s="1"/>
  <c r="P49" i="11"/>
  <c r="P48" i="11"/>
  <c r="O49" i="11"/>
  <c r="O48" i="11"/>
  <c r="N49" i="11"/>
  <c r="N48" i="11"/>
  <c r="M49" i="11"/>
  <c r="M48" i="11"/>
  <c r="K49" i="11"/>
  <c r="K48" i="11"/>
  <c r="J49" i="11"/>
  <c r="J48" i="11"/>
  <c r="I49" i="11"/>
  <c r="I48" i="11"/>
  <c r="H49" i="11"/>
  <c r="H48" i="11"/>
  <c r="G49" i="11"/>
  <c r="G48" i="11"/>
  <c r="F49" i="11"/>
  <c r="F48" i="11"/>
  <c r="E49" i="11"/>
  <c r="E48" i="11"/>
  <c r="D49" i="11"/>
  <c r="B49" i="11" s="1"/>
  <c r="D48" i="11"/>
  <c r="F6" i="15"/>
  <c r="E6" i="15"/>
  <c r="J156" i="14"/>
  <c r="J155" i="14"/>
  <c r="J154" i="14"/>
  <c r="J153" i="14"/>
  <c r="J150" i="14"/>
  <c r="J149" i="14"/>
  <c r="J148" i="14"/>
  <c r="J147" i="14"/>
  <c r="J145" i="14"/>
  <c r="J144" i="14"/>
  <c r="J143" i="14"/>
  <c r="J142" i="14"/>
  <c r="I156" i="14"/>
  <c r="I155" i="14"/>
  <c r="I154" i="14"/>
  <c r="I153" i="14"/>
  <c r="I150" i="14"/>
  <c r="I149" i="14"/>
  <c r="I148" i="14"/>
  <c r="I147" i="14"/>
  <c r="I145" i="14"/>
  <c r="I144" i="14"/>
  <c r="I143" i="14"/>
  <c r="I142" i="14"/>
  <c r="L8" i="11" l="1"/>
  <c r="M24" i="11"/>
  <c r="C8" i="11"/>
  <c r="B8" i="11" s="1"/>
  <c r="I24" i="11"/>
  <c r="J158" i="14"/>
  <c r="H111" i="2"/>
  <c r="I111" i="2"/>
  <c r="K99" i="2"/>
  <c r="J99" i="2"/>
  <c r="D99" i="2"/>
  <c r="D104" i="2" s="1"/>
  <c r="K88" i="2"/>
  <c r="I88" i="2"/>
  <c r="I85" i="2"/>
  <c r="J85" i="2"/>
  <c r="K73" i="2"/>
  <c r="J73" i="2"/>
  <c r="D73" i="2"/>
  <c r="D78" i="2" s="1"/>
  <c r="K62" i="2"/>
  <c r="I62" i="2"/>
  <c r="K36" i="2"/>
  <c r="I36" i="2"/>
  <c r="K10" i="2"/>
  <c r="I10" i="2"/>
  <c r="H59" i="2"/>
  <c r="I59" i="2"/>
  <c r="K47" i="2"/>
  <c r="J47" i="2"/>
  <c r="D47" i="2"/>
  <c r="D52" i="2" s="1"/>
  <c r="K21" i="2"/>
  <c r="O103" i="2" l="1"/>
  <c r="E97" i="2" s="1"/>
  <c r="E99" i="2" s="1"/>
  <c r="O77" i="2"/>
  <c r="E71" i="2" s="1"/>
  <c r="E73" i="2" s="1"/>
  <c r="O51" i="2"/>
  <c r="E45" i="2" s="1"/>
  <c r="D52" i="1"/>
  <c r="F102" i="2" l="1"/>
  <c r="E104" i="2"/>
  <c r="E78" i="2"/>
  <c r="F76" i="2"/>
  <c r="E47" i="2"/>
  <c r="E52" i="2" l="1"/>
  <c r="F50" i="2"/>
  <c r="A2" i="15"/>
  <c r="L42" i="11"/>
  <c r="C42" i="11"/>
  <c r="L41" i="11"/>
  <c r="C41" i="11"/>
  <c r="L40" i="11"/>
  <c r="C40" i="11"/>
  <c r="L39" i="11"/>
  <c r="C39" i="11"/>
  <c r="L38" i="11"/>
  <c r="C38" i="11"/>
  <c r="L37" i="11"/>
  <c r="C37" i="11"/>
  <c r="B37" i="11" s="1"/>
  <c r="P36" i="11"/>
  <c r="O36" i="11"/>
  <c r="N36" i="11"/>
  <c r="M36" i="11"/>
  <c r="K36" i="11"/>
  <c r="J36" i="11"/>
  <c r="I36" i="11"/>
  <c r="H36" i="11"/>
  <c r="G36" i="11"/>
  <c r="F36" i="11"/>
  <c r="E36" i="11"/>
  <c r="D36" i="11"/>
  <c r="L35" i="11"/>
  <c r="C35" i="11"/>
  <c r="L34" i="11"/>
  <c r="C34" i="11"/>
  <c r="B34" i="11" s="1"/>
  <c r="L33" i="11"/>
  <c r="C33" i="11"/>
  <c r="L32" i="11"/>
  <c r="C32" i="11"/>
  <c r="B32" i="11"/>
  <c r="L31" i="11"/>
  <c r="C31" i="11"/>
  <c r="P30" i="11"/>
  <c r="O30" i="11"/>
  <c r="N30" i="11"/>
  <c r="N43" i="11" s="1"/>
  <c r="M30" i="11"/>
  <c r="K30" i="11"/>
  <c r="J30" i="11"/>
  <c r="J43" i="11" s="1"/>
  <c r="I30" i="11"/>
  <c r="I43" i="11" s="1"/>
  <c r="H30" i="11"/>
  <c r="H43" i="11" s="1"/>
  <c r="G30" i="11"/>
  <c r="F30" i="11"/>
  <c r="F43" i="11" s="1"/>
  <c r="E30" i="11"/>
  <c r="E43" i="11" s="1"/>
  <c r="D30" i="11"/>
  <c r="D43" i="11" s="1"/>
  <c r="P17" i="11"/>
  <c r="O17" i="11"/>
  <c r="L17" i="11" s="1"/>
  <c r="N17" i="11"/>
  <c r="M17" i="11"/>
  <c r="K17" i="11"/>
  <c r="J17" i="11"/>
  <c r="I17" i="11"/>
  <c r="H17" i="11"/>
  <c r="G17" i="11"/>
  <c r="F17" i="11"/>
  <c r="E17" i="11"/>
  <c r="D17" i="11"/>
  <c r="P11" i="11"/>
  <c r="O11" i="11"/>
  <c r="N11" i="11"/>
  <c r="M11" i="11"/>
  <c r="K11" i="11"/>
  <c r="J11" i="11"/>
  <c r="I11" i="11"/>
  <c r="H11" i="11"/>
  <c r="G11" i="11"/>
  <c r="F11" i="11"/>
  <c r="E11" i="11"/>
  <c r="D11" i="11"/>
  <c r="C23" i="11"/>
  <c r="C22" i="11"/>
  <c r="C21" i="11"/>
  <c r="C20" i="11"/>
  <c r="C19" i="11"/>
  <c r="C18" i="11"/>
  <c r="C16" i="11"/>
  <c r="C15" i="11"/>
  <c r="C14" i="11"/>
  <c r="C13" i="11"/>
  <c r="C12" i="11"/>
  <c r="C10" i="11"/>
  <c r="L23" i="11"/>
  <c r="L22" i="11"/>
  <c r="L21" i="11"/>
  <c r="L20" i="11"/>
  <c r="L19" i="11"/>
  <c r="L18" i="11"/>
  <c r="L16" i="11"/>
  <c r="L15" i="11"/>
  <c r="L14" i="11"/>
  <c r="L13" i="11"/>
  <c r="L12" i="11"/>
  <c r="L10" i="11"/>
  <c r="P4" i="11"/>
  <c r="O4" i="11"/>
  <c r="B22" i="11" l="1"/>
  <c r="B14" i="11"/>
  <c r="B39" i="11"/>
  <c r="B10" i="11"/>
  <c r="B18" i="11"/>
  <c r="B40" i="11"/>
  <c r="B42" i="11"/>
  <c r="B16" i="11"/>
  <c r="B20" i="11"/>
  <c r="G43" i="11"/>
  <c r="C43" i="11" s="1"/>
  <c r="K43" i="11"/>
  <c r="P43" i="11"/>
  <c r="B12" i="11"/>
  <c r="C17" i="11"/>
  <c r="M43" i="11"/>
  <c r="L11" i="11"/>
  <c r="B33" i="11"/>
  <c r="B35" i="11"/>
  <c r="B38" i="11"/>
  <c r="L24" i="11"/>
  <c r="B15" i="11"/>
  <c r="B13" i="11"/>
  <c r="B21" i="11"/>
  <c r="O43" i="11"/>
  <c r="B19" i="11"/>
  <c r="C11" i="11"/>
  <c r="L30" i="11"/>
  <c r="C36" i="11"/>
  <c r="L36" i="11"/>
  <c r="B23" i="11"/>
  <c r="B31" i="11"/>
  <c r="B41" i="11"/>
  <c r="C30" i="11"/>
  <c r="B17" i="11"/>
  <c r="B11" i="11"/>
  <c r="A6" i="11"/>
  <c r="N4" i="11"/>
  <c r="M4" i="11"/>
  <c r="L4" i="11"/>
  <c r="K4" i="11"/>
  <c r="J4" i="11"/>
  <c r="I4" i="11"/>
  <c r="H4" i="11"/>
  <c r="G4" i="11"/>
  <c r="F4" i="11"/>
  <c r="E4" i="11"/>
  <c r="D4" i="11"/>
  <c r="C4" i="11"/>
  <c r="B4" i="11"/>
  <c r="C24" i="11" l="1"/>
  <c r="B24" i="11" s="1"/>
  <c r="L43" i="11"/>
  <c r="B43" i="11" s="1"/>
  <c r="B30" i="11"/>
  <c r="B36" i="11"/>
  <c r="A2" i="11"/>
  <c r="D16" i="4"/>
  <c r="A4" i="4"/>
  <c r="A2" i="4"/>
  <c r="H33" i="2"/>
  <c r="J21" i="2"/>
  <c r="D21" i="2"/>
  <c r="A2" i="2"/>
  <c r="Q103" i="1"/>
  <c r="P103" i="1"/>
  <c r="O103" i="1"/>
  <c r="N103" i="1"/>
  <c r="L103" i="1"/>
  <c r="K103" i="1"/>
  <c r="J103" i="1"/>
  <c r="I103" i="1"/>
  <c r="H103" i="1"/>
  <c r="G103" i="1"/>
  <c r="F103" i="1"/>
  <c r="E103" i="1"/>
  <c r="Q102" i="1"/>
  <c r="Q104" i="1" s="1"/>
  <c r="P102" i="1"/>
  <c r="P104" i="1" s="1"/>
  <c r="O102" i="1"/>
  <c r="O104" i="1" s="1"/>
  <c r="N102" i="1"/>
  <c r="L102" i="1"/>
  <c r="K102" i="1"/>
  <c r="K104" i="1" s="1"/>
  <c r="J102" i="1"/>
  <c r="J104" i="1" s="1"/>
  <c r="I102" i="1"/>
  <c r="I104" i="1" s="1"/>
  <c r="H102" i="1"/>
  <c r="H104" i="1" s="1"/>
  <c r="C101" i="2" s="1"/>
  <c r="F101" i="2" s="1"/>
  <c r="G102" i="1"/>
  <c r="G104" i="1" s="1"/>
  <c r="C75" i="2" s="1"/>
  <c r="F75" i="2" s="1"/>
  <c r="F102" i="1"/>
  <c r="F104" i="1" s="1"/>
  <c r="C49" i="2" s="1"/>
  <c r="F49" i="2" s="1"/>
  <c r="E102" i="1"/>
  <c r="E104" i="1" s="1"/>
  <c r="C23" i="2" s="1"/>
  <c r="F23" i="2" s="1"/>
  <c r="Q92" i="1"/>
  <c r="P92" i="1"/>
  <c r="O92" i="1"/>
  <c r="N92" i="1"/>
  <c r="L92" i="1"/>
  <c r="K92" i="1"/>
  <c r="J92" i="1"/>
  <c r="I92" i="1"/>
  <c r="H92" i="1"/>
  <c r="G92" i="1"/>
  <c r="F92" i="1"/>
  <c r="E92" i="1"/>
  <c r="Q91" i="1"/>
  <c r="P91" i="1"/>
  <c r="O91" i="1"/>
  <c r="N91" i="1"/>
  <c r="L91" i="1"/>
  <c r="K91" i="1"/>
  <c r="J91" i="1"/>
  <c r="I91" i="1"/>
  <c r="H91" i="1"/>
  <c r="G91" i="1"/>
  <c r="F91" i="1"/>
  <c r="E91" i="1"/>
  <c r="Q90" i="1"/>
  <c r="P90" i="1"/>
  <c r="O90" i="1"/>
  <c r="N90" i="1"/>
  <c r="L90" i="1"/>
  <c r="K90" i="1"/>
  <c r="J90" i="1"/>
  <c r="I90" i="1"/>
  <c r="H90" i="1"/>
  <c r="G90" i="1"/>
  <c r="F90" i="1"/>
  <c r="E90" i="1"/>
  <c r="Q89" i="1"/>
  <c r="P89" i="1"/>
  <c r="O89" i="1"/>
  <c r="N89" i="1"/>
  <c r="L89" i="1"/>
  <c r="K89" i="1"/>
  <c r="J89" i="1"/>
  <c r="I89" i="1"/>
  <c r="H89" i="1"/>
  <c r="G89" i="1"/>
  <c r="F89" i="1"/>
  <c r="E89" i="1"/>
  <c r="Q88" i="1"/>
  <c r="P88" i="1"/>
  <c r="O88" i="1"/>
  <c r="N88" i="1"/>
  <c r="L88" i="1"/>
  <c r="K88" i="1"/>
  <c r="J88" i="1"/>
  <c r="I88" i="1"/>
  <c r="H88" i="1"/>
  <c r="G88" i="1"/>
  <c r="F88" i="1"/>
  <c r="E88" i="1"/>
  <c r="C84" i="1"/>
  <c r="Q74" i="1"/>
  <c r="P74" i="1"/>
  <c r="O74" i="1"/>
  <c r="N74" i="1"/>
  <c r="L74" i="1"/>
  <c r="K74" i="1"/>
  <c r="J74" i="1"/>
  <c r="I74" i="1"/>
  <c r="H74" i="1"/>
  <c r="G74" i="1"/>
  <c r="F74" i="1"/>
  <c r="E74" i="1"/>
  <c r="R70" i="1"/>
  <c r="M70" i="1"/>
  <c r="D70" i="1"/>
  <c r="R69" i="1"/>
  <c r="R68" i="1"/>
  <c r="M68" i="1"/>
  <c r="D68" i="1"/>
  <c r="R67" i="1"/>
  <c r="R66" i="1"/>
  <c r="M66" i="1"/>
  <c r="M65" i="1" s="1"/>
  <c r="D66" i="1"/>
  <c r="D65" i="1" s="1"/>
  <c r="Q65" i="1"/>
  <c r="P65" i="1"/>
  <c r="O65" i="1"/>
  <c r="N65" i="1"/>
  <c r="L65" i="1"/>
  <c r="K65" i="1"/>
  <c r="J65" i="1"/>
  <c r="I65" i="1"/>
  <c r="H65" i="1"/>
  <c r="G65" i="1"/>
  <c r="F65" i="1"/>
  <c r="E65" i="1"/>
  <c r="C65" i="1"/>
  <c r="R64" i="1"/>
  <c r="M64" i="1"/>
  <c r="D64" i="1"/>
  <c r="R63" i="1"/>
  <c r="M63" i="1"/>
  <c r="D63" i="1"/>
  <c r="R62" i="1"/>
  <c r="M62" i="1"/>
  <c r="D62" i="1"/>
  <c r="R61" i="1"/>
  <c r="M61" i="1"/>
  <c r="D61" i="1"/>
  <c r="R60" i="1"/>
  <c r="M60" i="1"/>
  <c r="D60" i="1"/>
  <c r="R59" i="1"/>
  <c r="M59" i="1"/>
  <c r="D59" i="1"/>
  <c r="R58" i="1"/>
  <c r="M58" i="1"/>
  <c r="D58" i="1"/>
  <c r="R57" i="1"/>
  <c r="M57" i="1"/>
  <c r="D57" i="1"/>
  <c r="Q56" i="1"/>
  <c r="P56" i="1"/>
  <c r="O56" i="1"/>
  <c r="N56" i="1"/>
  <c r="L56" i="1"/>
  <c r="K56" i="1"/>
  <c r="J56" i="1"/>
  <c r="I56" i="1"/>
  <c r="H56" i="1"/>
  <c r="G56" i="1"/>
  <c r="C71" i="2" s="1"/>
  <c r="F71" i="2" s="1"/>
  <c r="F56" i="1"/>
  <c r="C45" i="2" s="1"/>
  <c r="F45" i="2" s="1"/>
  <c r="E56" i="1"/>
  <c r="C19" i="2" s="1"/>
  <c r="C56" i="1"/>
  <c r="R55" i="1"/>
  <c r="M55" i="1"/>
  <c r="D55" i="1"/>
  <c r="R54" i="1"/>
  <c r="M54" i="1"/>
  <c r="D54" i="1"/>
  <c r="R53" i="1"/>
  <c r="M53" i="1"/>
  <c r="D53" i="1"/>
  <c r="R52" i="1"/>
  <c r="M52" i="1"/>
  <c r="R51" i="1"/>
  <c r="M51" i="1"/>
  <c r="D51" i="1"/>
  <c r="R50" i="1"/>
  <c r="M50" i="1"/>
  <c r="D50" i="1"/>
  <c r="R49" i="1"/>
  <c r="M49" i="1"/>
  <c r="D49" i="1"/>
  <c r="R48" i="1"/>
  <c r="M48" i="1"/>
  <c r="D48" i="1"/>
  <c r="R47" i="1"/>
  <c r="M47" i="1"/>
  <c r="D47" i="1"/>
  <c r="Q46" i="1"/>
  <c r="P46" i="1"/>
  <c r="O46" i="1"/>
  <c r="N46" i="1"/>
  <c r="L46" i="1"/>
  <c r="K46" i="1"/>
  <c r="J46" i="1"/>
  <c r="I46" i="1"/>
  <c r="H46" i="1"/>
  <c r="C96" i="2" s="1"/>
  <c r="F96" i="2" s="1"/>
  <c r="G46" i="1"/>
  <c r="C70" i="2" s="1"/>
  <c r="F70" i="2" s="1"/>
  <c r="F46" i="1"/>
  <c r="C44" i="2" s="1"/>
  <c r="F44" i="2" s="1"/>
  <c r="E46" i="1"/>
  <c r="C18" i="2" s="1"/>
  <c r="C46" i="1"/>
  <c r="R45" i="1"/>
  <c r="M45" i="1"/>
  <c r="D45" i="1"/>
  <c r="R44" i="1"/>
  <c r="M44" i="1"/>
  <c r="D44" i="1"/>
  <c r="R43" i="1"/>
  <c r="M43" i="1"/>
  <c r="D43" i="1"/>
  <c r="R42" i="1"/>
  <c r="M42" i="1"/>
  <c r="D42" i="1"/>
  <c r="R41" i="1"/>
  <c r="M41" i="1"/>
  <c r="D41" i="1"/>
  <c r="R40" i="1"/>
  <c r="M40" i="1"/>
  <c r="D40" i="1"/>
  <c r="R39" i="1"/>
  <c r="M39" i="1"/>
  <c r="D39" i="1"/>
  <c r="R38" i="1"/>
  <c r="M38" i="1"/>
  <c r="D38" i="1"/>
  <c r="Q37" i="1"/>
  <c r="P37" i="1"/>
  <c r="O37" i="1"/>
  <c r="N37" i="1"/>
  <c r="L37" i="1"/>
  <c r="K37" i="1"/>
  <c r="J37" i="1"/>
  <c r="I37" i="1"/>
  <c r="H37" i="1"/>
  <c r="C95" i="2" s="1"/>
  <c r="F95" i="2" s="1"/>
  <c r="G37" i="1"/>
  <c r="C69" i="2" s="1"/>
  <c r="F69" i="2" s="1"/>
  <c r="F37" i="1"/>
  <c r="C43" i="2" s="1"/>
  <c r="F43" i="2" s="1"/>
  <c r="E37" i="1"/>
  <c r="C17" i="2" s="1"/>
  <c r="F17" i="2" s="1"/>
  <c r="C37" i="1"/>
  <c r="R36" i="1"/>
  <c r="M36" i="1"/>
  <c r="D36" i="1"/>
  <c r="R35" i="1"/>
  <c r="M35" i="1"/>
  <c r="D35" i="1"/>
  <c r="R34" i="1"/>
  <c r="M34" i="1"/>
  <c r="D34" i="1"/>
  <c r="R33" i="1"/>
  <c r="M33" i="1"/>
  <c r="D33" i="1"/>
  <c r="R32" i="1"/>
  <c r="M32" i="1"/>
  <c r="D32" i="1"/>
  <c r="R31" i="1"/>
  <c r="M31" i="1"/>
  <c r="D31" i="1"/>
  <c r="R30" i="1"/>
  <c r="M30" i="1"/>
  <c r="D30" i="1"/>
  <c r="R29" i="1"/>
  <c r="M29" i="1"/>
  <c r="D29" i="1"/>
  <c r="R28" i="1"/>
  <c r="M28" i="1"/>
  <c r="D28" i="1"/>
  <c r="R27" i="1"/>
  <c r="M27" i="1"/>
  <c r="D27" i="1"/>
  <c r="R26" i="1"/>
  <c r="M26" i="1"/>
  <c r="D26" i="1"/>
  <c r="R25" i="1"/>
  <c r="M25" i="1"/>
  <c r="M21" i="1" s="1"/>
  <c r="D25" i="1"/>
  <c r="R24" i="1"/>
  <c r="M24" i="1"/>
  <c r="D24" i="1"/>
  <c r="D21" i="1" s="1"/>
  <c r="R23" i="1"/>
  <c r="M23" i="1"/>
  <c r="D23" i="1"/>
  <c r="R22" i="1"/>
  <c r="M22" i="1"/>
  <c r="D22" i="1"/>
  <c r="Q21" i="1"/>
  <c r="P21" i="1"/>
  <c r="O21" i="1"/>
  <c r="N21" i="1"/>
  <c r="L21" i="1"/>
  <c r="K21" i="1"/>
  <c r="J21" i="1"/>
  <c r="I21" i="1"/>
  <c r="H21" i="1"/>
  <c r="C94" i="2" s="1"/>
  <c r="F94" i="2" s="1"/>
  <c r="G21" i="1"/>
  <c r="C68" i="2" s="1"/>
  <c r="F68" i="2" s="1"/>
  <c r="F21" i="1"/>
  <c r="C42" i="2" s="1"/>
  <c r="F42" i="2" s="1"/>
  <c r="E21" i="1"/>
  <c r="C16" i="2" s="1"/>
  <c r="F16" i="2" s="1"/>
  <c r="C21" i="1"/>
  <c r="R20" i="1"/>
  <c r="M20" i="1"/>
  <c r="D20" i="1"/>
  <c r="R19" i="1"/>
  <c r="M19" i="1"/>
  <c r="D19" i="1"/>
  <c r="R18" i="1"/>
  <c r="M18" i="1"/>
  <c r="D18" i="1"/>
  <c r="R17" i="1"/>
  <c r="M17" i="1"/>
  <c r="D17" i="1"/>
  <c r="Q16" i="1"/>
  <c r="P16" i="1"/>
  <c r="O16" i="1"/>
  <c r="N16" i="1"/>
  <c r="L16" i="1"/>
  <c r="K16" i="1"/>
  <c r="J16" i="1"/>
  <c r="I16" i="1"/>
  <c r="H16" i="1"/>
  <c r="G16" i="1"/>
  <c r="F16" i="1"/>
  <c r="E16" i="1"/>
  <c r="C16" i="1"/>
  <c r="R15" i="1"/>
  <c r="M15" i="1"/>
  <c r="D15" i="1"/>
  <c r="R14" i="1"/>
  <c r="M14" i="1"/>
  <c r="D14" i="1"/>
  <c r="Q13" i="1"/>
  <c r="P13" i="1"/>
  <c r="O13" i="1"/>
  <c r="N13" i="1"/>
  <c r="L13" i="1"/>
  <c r="K13" i="1"/>
  <c r="J13" i="1"/>
  <c r="I13" i="1"/>
  <c r="H13" i="1"/>
  <c r="G13" i="1"/>
  <c r="F13" i="1"/>
  <c r="E13" i="1"/>
  <c r="C13" i="1"/>
  <c r="R12" i="1"/>
  <c r="M12" i="1"/>
  <c r="D12" i="1"/>
  <c r="R11" i="1"/>
  <c r="M11" i="1"/>
  <c r="D11" i="1"/>
  <c r="R10" i="1"/>
  <c r="M10" i="1"/>
  <c r="D10" i="1"/>
  <c r="R9" i="1"/>
  <c r="M9" i="1"/>
  <c r="D9" i="1"/>
  <c r="R8" i="1"/>
  <c r="M8" i="1"/>
  <c r="D8" i="1"/>
  <c r="Q7" i="1"/>
  <c r="P7" i="1"/>
  <c r="O7" i="1"/>
  <c r="O71" i="1" s="1"/>
  <c r="G154" i="14" s="1"/>
  <c r="N7" i="1"/>
  <c r="L7" i="1"/>
  <c r="K7" i="1"/>
  <c r="J7" i="1"/>
  <c r="J71" i="1" s="1"/>
  <c r="G148" i="14" s="1"/>
  <c r="I7" i="1"/>
  <c r="H7" i="1"/>
  <c r="G7" i="1"/>
  <c r="F7" i="1"/>
  <c r="E7" i="1"/>
  <c r="C7" i="1"/>
  <c r="J5" i="1"/>
  <c r="I5" i="11" s="1"/>
  <c r="A2" i="1"/>
  <c r="D157" i="14"/>
  <c r="E156" i="14"/>
  <c r="Q75" i="1" s="1"/>
  <c r="B156" i="14"/>
  <c r="Q5" i="1" s="1"/>
  <c r="P5" i="11" s="1"/>
  <c r="E155" i="14"/>
  <c r="B155" i="14"/>
  <c r="P5" i="1" s="1"/>
  <c r="O5" i="11" s="1"/>
  <c r="E154" i="14"/>
  <c r="B154" i="14"/>
  <c r="O5" i="1" s="1"/>
  <c r="N5" i="11" s="1"/>
  <c r="E153" i="14"/>
  <c r="N75" i="1" s="1"/>
  <c r="B153" i="14"/>
  <c r="N5" i="1" s="1"/>
  <c r="M5" i="11" s="1"/>
  <c r="D151" i="14"/>
  <c r="E150" i="14"/>
  <c r="B150" i="14"/>
  <c r="L5" i="1" s="1"/>
  <c r="K5" i="11" s="1"/>
  <c r="E149" i="14"/>
  <c r="K75" i="1" s="1"/>
  <c r="B149" i="14"/>
  <c r="K5" i="1" s="1"/>
  <c r="J5" i="11" s="1"/>
  <c r="E148" i="14"/>
  <c r="J75" i="1" s="1"/>
  <c r="B148" i="14"/>
  <c r="E147" i="14"/>
  <c r="I75" i="1" s="1"/>
  <c r="B147" i="14"/>
  <c r="I5" i="1" s="1"/>
  <c r="H5" i="11" s="1"/>
  <c r="D146" i="14"/>
  <c r="D152" i="14" s="1"/>
  <c r="E145" i="14"/>
  <c r="H75" i="1" s="1"/>
  <c r="B145" i="14"/>
  <c r="E144" i="14"/>
  <c r="B144" i="14"/>
  <c r="E143" i="14"/>
  <c r="F75" i="1" s="1"/>
  <c r="B143" i="14"/>
  <c r="E142" i="14"/>
  <c r="E75" i="1" s="1"/>
  <c r="B142" i="14"/>
  <c r="G137" i="14"/>
  <c r="G125" i="14"/>
  <c r="G113" i="14"/>
  <c r="G101" i="14"/>
  <c r="G87" i="14"/>
  <c r="G74" i="14"/>
  <c r="G61" i="14"/>
  <c r="G48" i="14"/>
  <c r="G34" i="14"/>
  <c r="G26" i="14"/>
  <c r="G18" i="14"/>
  <c r="G10" i="14"/>
  <c r="A2" i="14"/>
  <c r="C38" i="13"/>
  <c r="C31" i="13"/>
  <c r="C25" i="13"/>
  <c r="C15" i="13"/>
  <c r="E5" i="1" l="1"/>
  <c r="D5" i="11" s="1"/>
  <c r="C9" i="2"/>
  <c r="C6" i="4" s="1"/>
  <c r="C34" i="4" s="1"/>
  <c r="C61" i="2"/>
  <c r="C8" i="4" s="1"/>
  <c r="C36" i="4" s="1"/>
  <c r="C87" i="2"/>
  <c r="C9" i="4" s="1"/>
  <c r="C37" i="4" s="1"/>
  <c r="L104" i="1"/>
  <c r="R21" i="1"/>
  <c r="M88" i="1"/>
  <c r="M89" i="1"/>
  <c r="C89" i="1" s="1"/>
  <c r="R89" i="1" s="1"/>
  <c r="M90" i="1"/>
  <c r="D91" i="1"/>
  <c r="M91" i="1"/>
  <c r="M92" i="1"/>
  <c r="M102" i="1"/>
  <c r="M103" i="1"/>
  <c r="R7" i="1"/>
  <c r="D13" i="1"/>
  <c r="M13" i="1"/>
  <c r="M16" i="1"/>
  <c r="F5" i="1"/>
  <c r="E5" i="11" s="1"/>
  <c r="C35" i="2"/>
  <c r="C7" i="4" s="1"/>
  <c r="C35" i="4" s="1"/>
  <c r="M46" i="1"/>
  <c r="C97" i="2"/>
  <c r="F97" i="2" s="1"/>
  <c r="C32" i="13"/>
  <c r="O25" i="2"/>
  <c r="D26" i="2"/>
  <c r="F18" i="2"/>
  <c r="M37" i="1"/>
  <c r="D37" i="1"/>
  <c r="D89" i="1"/>
  <c r="L71" i="1"/>
  <c r="D16" i="1"/>
  <c r="D56" i="1"/>
  <c r="M56" i="1"/>
  <c r="R65" i="1"/>
  <c r="F154" i="14"/>
  <c r="D88" i="1"/>
  <c r="C88" i="1" s="1"/>
  <c r="R88" i="1" s="1"/>
  <c r="D90" i="1"/>
  <c r="C90" i="1" s="1"/>
  <c r="R90" i="1" s="1"/>
  <c r="D103" i="1"/>
  <c r="J77" i="1"/>
  <c r="N77" i="1"/>
  <c r="I71" i="1"/>
  <c r="I77" i="1" s="1"/>
  <c r="N71" i="1"/>
  <c r="G153" i="14" s="1"/>
  <c r="F153" i="14" s="1"/>
  <c r="D7" i="1"/>
  <c r="M7" i="1"/>
  <c r="R37" i="1"/>
  <c r="M74" i="1"/>
  <c r="G5" i="1"/>
  <c r="F5" i="11" s="1"/>
  <c r="H5" i="1"/>
  <c r="G5" i="11" s="1"/>
  <c r="J76" i="1"/>
  <c r="R13" i="1"/>
  <c r="C79" i="1"/>
  <c r="C81" i="1" s="1"/>
  <c r="O76" i="1"/>
  <c r="F71" i="1"/>
  <c r="G143" i="14" s="1"/>
  <c r="F143" i="14" s="1"/>
  <c r="C103" i="1"/>
  <c r="R103" i="1" s="1"/>
  <c r="K71" i="1"/>
  <c r="K77" i="1" s="1"/>
  <c r="P71" i="1"/>
  <c r="G155" i="14" s="1"/>
  <c r="F155" i="14" s="1"/>
  <c r="C71" i="1"/>
  <c r="Q71" i="1"/>
  <c r="G156" i="14" s="1"/>
  <c r="R16" i="1"/>
  <c r="R56" i="1"/>
  <c r="D92" i="1"/>
  <c r="D104" i="1"/>
  <c r="N104" i="1"/>
  <c r="M104" i="1" s="1"/>
  <c r="G71" i="1"/>
  <c r="G144" i="14" s="1"/>
  <c r="F144" i="14" s="1"/>
  <c r="D74" i="1"/>
  <c r="D46" i="1"/>
  <c r="H71" i="1"/>
  <c r="G145" i="14" s="1"/>
  <c r="F145" i="14" s="1"/>
  <c r="D102" i="1"/>
  <c r="C102" i="1" s="1"/>
  <c r="R102" i="1" s="1"/>
  <c r="O75" i="1"/>
  <c r="O77" i="1" s="1"/>
  <c r="G75" i="1"/>
  <c r="R46" i="1"/>
  <c r="E71" i="1"/>
  <c r="D158" i="14"/>
  <c r="D159" i="14" s="1"/>
  <c r="F12" i="4"/>
  <c r="D12" i="4" s="1"/>
  <c r="M6" i="11"/>
  <c r="M51" i="11" s="1"/>
  <c r="G6" i="11"/>
  <c r="G51" i="11" s="1"/>
  <c r="H6" i="11"/>
  <c r="H51" i="11" s="1"/>
  <c r="E6" i="11"/>
  <c r="E51" i="11" s="1"/>
  <c r="D6" i="11"/>
  <c r="D51" i="11" s="1"/>
  <c r="I6" i="11"/>
  <c r="I51" i="11" s="1"/>
  <c r="P6" i="11"/>
  <c r="P51" i="11" s="1"/>
  <c r="E146" i="14"/>
  <c r="J6" i="11"/>
  <c r="J51" i="11" s="1"/>
  <c r="F148" i="14"/>
  <c r="E151" i="14"/>
  <c r="F156" i="14"/>
  <c r="L75" i="1"/>
  <c r="P75" i="1"/>
  <c r="E157" i="14"/>
  <c r="C39" i="13"/>
  <c r="D71" i="1" l="1"/>
  <c r="D52" i="11"/>
  <c r="G52" i="11"/>
  <c r="J52" i="11"/>
  <c r="M52" i="11"/>
  <c r="E52" i="11"/>
  <c r="I52" i="11"/>
  <c r="P52" i="11"/>
  <c r="H52" i="11"/>
  <c r="C74" i="1"/>
  <c r="R74" i="1" s="1"/>
  <c r="C92" i="1"/>
  <c r="R92" i="1" s="1"/>
  <c r="N76" i="1"/>
  <c r="C91" i="1"/>
  <c r="R91" i="1" s="1"/>
  <c r="L77" i="1"/>
  <c r="M71" i="1"/>
  <c r="C40" i="13"/>
  <c r="G7" i="2" s="1"/>
  <c r="E19" i="2"/>
  <c r="F19" i="2" s="1"/>
  <c r="I33" i="2"/>
  <c r="E21" i="2"/>
  <c r="E26" i="2" s="1"/>
  <c r="E76" i="1"/>
  <c r="G142" i="14"/>
  <c r="E77" i="1"/>
  <c r="N6" i="11"/>
  <c r="N51" i="11" s="1"/>
  <c r="F6" i="11"/>
  <c r="F51" i="11" s="1"/>
  <c r="G77" i="1"/>
  <c r="G78" i="2" s="1"/>
  <c r="G157" i="14"/>
  <c r="Q77" i="1"/>
  <c r="H77" i="1"/>
  <c r="G104" i="2" s="1"/>
  <c r="L76" i="1"/>
  <c r="G150" i="14"/>
  <c r="F150" i="14" s="1"/>
  <c r="P77" i="1"/>
  <c r="I76" i="1"/>
  <c r="G147" i="14"/>
  <c r="F77" i="1"/>
  <c r="F157" i="14"/>
  <c r="C82" i="1"/>
  <c r="C83" i="1" s="1"/>
  <c r="K76" i="1"/>
  <c r="G149" i="14" s="1"/>
  <c r="F149" i="14" s="1"/>
  <c r="H76" i="1"/>
  <c r="G76" i="1"/>
  <c r="C104" i="1"/>
  <c r="R104" i="1" s="1"/>
  <c r="F76" i="1"/>
  <c r="Q76" i="1"/>
  <c r="C85" i="1"/>
  <c r="C86" i="1" s="1"/>
  <c r="C72" i="1"/>
  <c r="P76" i="1"/>
  <c r="M76" i="1" s="1"/>
  <c r="M75" i="1"/>
  <c r="E152" i="14"/>
  <c r="E158" i="14" s="1"/>
  <c r="E159" i="14" s="1"/>
  <c r="R71" i="1"/>
  <c r="O6" i="11"/>
  <c r="O51" i="11" s="1"/>
  <c r="K6" i="11"/>
  <c r="K51" i="11" s="1"/>
  <c r="D75" i="1"/>
  <c r="O52" i="11" l="1"/>
  <c r="F52" i="11"/>
  <c r="N52" i="11"/>
  <c r="K52" i="11"/>
  <c r="D76" i="1"/>
  <c r="C76" i="1" s="1"/>
  <c r="R76" i="1" s="1"/>
  <c r="F24" i="2"/>
  <c r="L6" i="11"/>
  <c r="G151" i="14"/>
  <c r="F147" i="14"/>
  <c r="F151" i="14" s="1"/>
  <c r="G146" i="14"/>
  <c r="F142" i="14"/>
  <c r="F146" i="14" s="1"/>
  <c r="C6" i="11"/>
  <c r="B6" i="11" s="1"/>
  <c r="C75" i="1"/>
  <c r="R75" i="1" s="1"/>
  <c r="M77" i="1"/>
  <c r="Q99" i="1"/>
  <c r="I99" i="1"/>
  <c r="E99" i="1"/>
  <c r="Q98" i="1"/>
  <c r="I98" i="1"/>
  <c r="E98" i="1"/>
  <c r="Q97" i="1"/>
  <c r="I97" i="1"/>
  <c r="E97" i="1"/>
  <c r="P99" i="1"/>
  <c r="L99" i="1"/>
  <c r="H99" i="1"/>
  <c r="P98" i="1"/>
  <c r="L98" i="1"/>
  <c r="H98" i="1"/>
  <c r="P97" i="1"/>
  <c r="L97" i="1"/>
  <c r="H97" i="1"/>
  <c r="C98" i="2" s="1"/>
  <c r="F98" i="2" s="1"/>
  <c r="O99" i="1"/>
  <c r="K99" i="1"/>
  <c r="G99" i="1"/>
  <c r="O98" i="1"/>
  <c r="K98" i="1"/>
  <c r="G98" i="1"/>
  <c r="O97" i="1"/>
  <c r="K97" i="1"/>
  <c r="G97" i="1"/>
  <c r="F97" i="1"/>
  <c r="N99" i="1"/>
  <c r="N98" i="1"/>
  <c r="N97" i="1"/>
  <c r="F98" i="1"/>
  <c r="J99" i="1"/>
  <c r="J98" i="1"/>
  <c r="J97" i="1"/>
  <c r="F99" i="1"/>
  <c r="Q96" i="1"/>
  <c r="I96" i="1"/>
  <c r="E96" i="1"/>
  <c r="C15" i="2" s="1"/>
  <c r="F15" i="2" s="1"/>
  <c r="Q94" i="1"/>
  <c r="I94" i="1"/>
  <c r="E94" i="1"/>
  <c r="Q93" i="1"/>
  <c r="I93" i="1"/>
  <c r="E93" i="1"/>
  <c r="P96" i="1"/>
  <c r="L96" i="1"/>
  <c r="H96" i="1"/>
  <c r="C93" i="2" s="1"/>
  <c r="F93" i="2" s="1"/>
  <c r="P94" i="1"/>
  <c r="L94" i="1"/>
  <c r="H94" i="1"/>
  <c r="P93" i="1"/>
  <c r="L93" i="1"/>
  <c r="H93" i="1"/>
  <c r="C91" i="2" s="1"/>
  <c r="O96" i="1"/>
  <c r="K96" i="1"/>
  <c r="G96" i="1"/>
  <c r="C67" i="2" s="1"/>
  <c r="F67" i="2" s="1"/>
  <c r="O94" i="1"/>
  <c r="K94" i="1"/>
  <c r="G94" i="1"/>
  <c r="O93" i="1"/>
  <c r="K93" i="1"/>
  <c r="G93" i="1"/>
  <c r="F94" i="1"/>
  <c r="N96" i="1"/>
  <c r="N95" i="1"/>
  <c r="N94" i="1"/>
  <c r="N93" i="1"/>
  <c r="F95" i="1"/>
  <c r="C40" i="2" s="1"/>
  <c r="F40" i="2" s="1"/>
  <c r="F93" i="1"/>
  <c r="C39" i="2" s="1"/>
  <c r="J96" i="1"/>
  <c r="J95" i="1"/>
  <c r="J94" i="1"/>
  <c r="J93" i="1"/>
  <c r="F96" i="1"/>
  <c r="C41" i="2" s="1"/>
  <c r="F41" i="2" s="1"/>
  <c r="H95" i="1"/>
  <c r="C92" i="2" s="1"/>
  <c r="F92" i="2" s="1"/>
  <c r="G95" i="1"/>
  <c r="C66" i="2" s="1"/>
  <c r="F66" i="2" s="1"/>
  <c r="L95" i="1"/>
  <c r="I95" i="1"/>
  <c r="P95" i="1"/>
  <c r="E95" i="1"/>
  <c r="C14" i="2" s="1"/>
  <c r="F14" i="2" s="1"/>
  <c r="O95" i="1"/>
  <c r="Q95" i="1"/>
  <c r="K95" i="1"/>
  <c r="D77" i="1"/>
  <c r="L51" i="11" l="1"/>
  <c r="B51" i="11" s="1"/>
  <c r="B53" i="11" s="1"/>
  <c r="C65" i="2"/>
  <c r="F65" i="2" s="1"/>
  <c r="B52" i="11"/>
  <c r="C99" i="2"/>
  <c r="F91" i="2"/>
  <c r="C13" i="2"/>
  <c r="C20" i="2"/>
  <c r="F20" i="2" s="1"/>
  <c r="C46" i="2"/>
  <c r="F46" i="2" s="1"/>
  <c r="G152" i="14"/>
  <c r="G158" i="14" s="1"/>
  <c r="F39" i="2"/>
  <c r="C72" i="2"/>
  <c r="F72" i="2" s="1"/>
  <c r="I100" i="1"/>
  <c r="I101" i="1" s="1"/>
  <c r="I105" i="1" s="1"/>
  <c r="F152" i="14"/>
  <c r="F158" i="14" s="1"/>
  <c r="C77" i="1"/>
  <c r="R77" i="1" s="1"/>
  <c r="P100" i="1"/>
  <c r="P101" i="1" s="1"/>
  <c r="P105" i="1" s="1"/>
  <c r="M94" i="1"/>
  <c r="G100" i="1"/>
  <c r="C74" i="2" s="1"/>
  <c r="F74" i="2" s="1"/>
  <c r="Q100" i="1"/>
  <c r="Q101" i="1" s="1"/>
  <c r="Q105" i="1" s="1"/>
  <c r="D96" i="1"/>
  <c r="M97" i="1"/>
  <c r="D99" i="1"/>
  <c r="M93" i="1"/>
  <c r="N100" i="1"/>
  <c r="J100" i="1"/>
  <c r="J101" i="1" s="1"/>
  <c r="J105" i="1" s="1"/>
  <c r="F100" i="1"/>
  <c r="C48" i="2" s="1"/>
  <c r="F48" i="2" s="1"/>
  <c r="M95" i="1"/>
  <c r="K100" i="1"/>
  <c r="K101" i="1" s="1"/>
  <c r="K105" i="1" s="1"/>
  <c r="H100" i="1"/>
  <c r="C100" i="2" s="1"/>
  <c r="F100" i="2" s="1"/>
  <c r="D94" i="1"/>
  <c r="M98" i="1"/>
  <c r="D98" i="1"/>
  <c r="D95" i="1"/>
  <c r="C95" i="1" s="1"/>
  <c r="R95" i="1" s="1"/>
  <c r="M96" i="1"/>
  <c r="O100" i="1"/>
  <c r="O101" i="1" s="1"/>
  <c r="O105" i="1" s="1"/>
  <c r="L100" i="1"/>
  <c r="L101" i="1" s="1"/>
  <c r="L105" i="1" s="1"/>
  <c r="D93" i="1"/>
  <c r="E100" i="1"/>
  <c r="C22" i="2" s="1"/>
  <c r="F22" i="2" s="1"/>
  <c r="M99" i="1"/>
  <c r="D97" i="1"/>
  <c r="B54" i="11" l="1"/>
  <c r="C47" i="2"/>
  <c r="C52" i="2" s="1"/>
  <c r="C53" i="2" s="1"/>
  <c r="C73" i="2"/>
  <c r="C78" i="2" s="1"/>
  <c r="C79" i="2" s="1"/>
  <c r="F47" i="2"/>
  <c r="F52" i="2" s="1"/>
  <c r="O53" i="2" s="1"/>
  <c r="F13" i="2"/>
  <c r="F21" i="2" s="1"/>
  <c r="F26" i="2" s="1"/>
  <c r="O27" i="2" s="1"/>
  <c r="G13" i="2" s="1"/>
  <c r="C21" i="2"/>
  <c r="C26" i="2" s="1"/>
  <c r="C27" i="2" s="1"/>
  <c r="F99" i="2"/>
  <c r="F104" i="2" s="1"/>
  <c r="O105" i="2" s="1"/>
  <c r="G91" i="2" s="1"/>
  <c r="C94" i="1"/>
  <c r="R94" i="1" s="1"/>
  <c r="F73" i="2"/>
  <c r="F78" i="2" s="1"/>
  <c r="O79" i="2" s="1"/>
  <c r="G72" i="2" s="1"/>
  <c r="H72" i="2" s="1"/>
  <c r="C104" i="2"/>
  <c r="C105" i="2" s="1"/>
  <c r="C93" i="1"/>
  <c r="R93" i="1" s="1"/>
  <c r="M100" i="1"/>
  <c r="N101" i="1"/>
  <c r="C98" i="1"/>
  <c r="R98" i="1" s="1"/>
  <c r="F101" i="1"/>
  <c r="F105" i="1" s="1"/>
  <c r="G101" i="1"/>
  <c r="G105" i="1" s="1"/>
  <c r="D100" i="1"/>
  <c r="E101" i="1"/>
  <c r="C97" i="1"/>
  <c r="R97" i="1" s="1"/>
  <c r="H101" i="1"/>
  <c r="H105" i="1" s="1"/>
  <c r="C99" i="1"/>
  <c r="R99" i="1" s="1"/>
  <c r="C96" i="1"/>
  <c r="R96" i="1" s="1"/>
  <c r="G74" i="2" l="1"/>
  <c r="G65" i="2"/>
  <c r="G100" i="2"/>
  <c r="M72" i="2"/>
  <c r="N72" i="2" s="1"/>
  <c r="I72" i="2"/>
  <c r="G102" i="2"/>
  <c r="G94" i="2"/>
  <c r="H94" i="2" s="1"/>
  <c r="G101" i="2"/>
  <c r="G96" i="2"/>
  <c r="H96" i="2" s="1"/>
  <c r="G95" i="2"/>
  <c r="H95" i="2" s="1"/>
  <c r="G97" i="2"/>
  <c r="H97" i="2" s="1"/>
  <c r="G98" i="2"/>
  <c r="H98" i="2" s="1"/>
  <c r="G92" i="2"/>
  <c r="H92" i="2" s="1"/>
  <c r="G93" i="2"/>
  <c r="H93" i="2" s="1"/>
  <c r="G50" i="2"/>
  <c r="G42" i="2"/>
  <c r="H42" i="2" s="1"/>
  <c r="G43" i="2"/>
  <c r="H43" i="2" s="1"/>
  <c r="G44" i="2"/>
  <c r="H44" i="2" s="1"/>
  <c r="G45" i="2"/>
  <c r="H45" i="2" s="1"/>
  <c r="G49" i="2"/>
  <c r="G41" i="2"/>
  <c r="H41" i="2" s="1"/>
  <c r="G40" i="2"/>
  <c r="H40" i="2" s="1"/>
  <c r="H91" i="2"/>
  <c r="G48" i="2"/>
  <c r="G39" i="2"/>
  <c r="H65" i="2"/>
  <c r="C100" i="1"/>
  <c r="R100" i="1" s="1"/>
  <c r="G68" i="2"/>
  <c r="H68" i="2" s="1"/>
  <c r="G76" i="2"/>
  <c r="G71" i="2"/>
  <c r="H71" i="2" s="1"/>
  <c r="G70" i="2"/>
  <c r="H70" i="2" s="1"/>
  <c r="G75" i="2"/>
  <c r="G69" i="2"/>
  <c r="H69" i="2" s="1"/>
  <c r="G67" i="2"/>
  <c r="H67" i="2" s="1"/>
  <c r="G66" i="2"/>
  <c r="H66" i="2" s="1"/>
  <c r="G46" i="2"/>
  <c r="H46" i="2" s="1"/>
  <c r="D101" i="1"/>
  <c r="C101" i="1" s="1"/>
  <c r="R101" i="1" s="1"/>
  <c r="E105" i="1"/>
  <c r="D105" i="1" s="1"/>
  <c r="N105" i="1"/>
  <c r="M105" i="1" s="1"/>
  <c r="M101" i="1"/>
  <c r="M91" i="2" l="1"/>
  <c r="N91" i="2" s="1"/>
  <c r="H99" i="2"/>
  <c r="I91" i="2"/>
  <c r="M94" i="2"/>
  <c r="N94" i="2" s="1"/>
  <c r="I94" i="2"/>
  <c r="M46" i="2"/>
  <c r="N46" i="2" s="1"/>
  <c r="I46" i="2"/>
  <c r="M68" i="2"/>
  <c r="N68" i="2" s="1"/>
  <c r="I68" i="2"/>
  <c r="G47" i="2"/>
  <c r="G53" i="2" s="1"/>
  <c r="H39" i="2"/>
  <c r="M40" i="2"/>
  <c r="N40" i="2" s="1"/>
  <c r="I40" i="2"/>
  <c r="M44" i="2"/>
  <c r="N44" i="2" s="1"/>
  <c r="I44" i="2"/>
  <c r="M93" i="2"/>
  <c r="N93" i="2" s="1"/>
  <c r="I93" i="2"/>
  <c r="M95" i="2"/>
  <c r="N95" i="2" s="1"/>
  <c r="I95" i="2"/>
  <c r="M65" i="2"/>
  <c r="N65" i="2" s="1"/>
  <c r="H73" i="2"/>
  <c r="I65" i="2"/>
  <c r="M70" i="2"/>
  <c r="N70" i="2" s="1"/>
  <c r="I70" i="2"/>
  <c r="M41" i="2"/>
  <c r="N41" i="2" s="1"/>
  <c r="I41" i="2"/>
  <c r="M43" i="2"/>
  <c r="N43" i="2" s="1"/>
  <c r="I43" i="2"/>
  <c r="M92" i="2"/>
  <c r="N92" i="2" s="1"/>
  <c r="I92" i="2"/>
  <c r="M96" i="2"/>
  <c r="N96" i="2" s="1"/>
  <c r="I96" i="2"/>
  <c r="M69" i="2"/>
  <c r="N69" i="2" s="1"/>
  <c r="I69" i="2"/>
  <c r="M45" i="2"/>
  <c r="N45" i="2" s="1"/>
  <c r="I45" i="2"/>
  <c r="M97" i="2"/>
  <c r="N97" i="2" s="1"/>
  <c r="I97" i="2"/>
  <c r="M66" i="2"/>
  <c r="N66" i="2" s="1"/>
  <c r="I66" i="2"/>
  <c r="M67" i="2"/>
  <c r="N67" i="2" s="1"/>
  <c r="I67" i="2"/>
  <c r="M71" i="2"/>
  <c r="N71" i="2" s="1"/>
  <c r="I71" i="2"/>
  <c r="G73" i="2"/>
  <c r="G79" i="2" s="1"/>
  <c r="G99" i="2"/>
  <c r="G105" i="2" s="1"/>
  <c r="M42" i="2"/>
  <c r="N42" i="2" s="1"/>
  <c r="I42" i="2"/>
  <c r="M98" i="2"/>
  <c r="N98" i="2" s="1"/>
  <c r="I98" i="2"/>
  <c r="C105" i="1"/>
  <c r="R105" i="1" s="1"/>
  <c r="N99" i="2" l="1"/>
  <c r="N73" i="2"/>
  <c r="M73" i="2"/>
  <c r="I39" i="2"/>
  <c r="I47" i="2" s="1"/>
  <c r="F59" i="2" s="1"/>
  <c r="H47" i="2"/>
  <c r="M39" i="2"/>
  <c r="M47" i="2" s="1"/>
  <c r="I73" i="2"/>
  <c r="G85" i="2" s="1"/>
  <c r="I99" i="2"/>
  <c r="F111" i="2" s="1"/>
  <c r="M99" i="2"/>
  <c r="G14" i="2"/>
  <c r="H14" i="2" s="1"/>
  <c r="G22" i="2"/>
  <c r="G17" i="2"/>
  <c r="H17" i="2" s="1"/>
  <c r="H13" i="2"/>
  <c r="G24" i="2"/>
  <c r="G19" i="2"/>
  <c r="H19" i="2" s="1"/>
  <c r="G15" i="2"/>
  <c r="H15" i="2" s="1"/>
  <c r="G18" i="2"/>
  <c r="H18" i="2" s="1"/>
  <c r="G20" i="2"/>
  <c r="H20" i="2" s="1"/>
  <c r="G16" i="2"/>
  <c r="H16" i="2" s="1"/>
  <c r="G23" i="2"/>
  <c r="I19" i="2" l="1"/>
  <c r="I20" i="2"/>
  <c r="I14" i="2"/>
  <c r="N39" i="2"/>
  <c r="N47" i="2" s="1"/>
  <c r="I16" i="2"/>
  <c r="I18" i="2"/>
  <c r="I13" i="2"/>
  <c r="I15" i="2"/>
  <c r="I17" i="2"/>
  <c r="E59" i="2"/>
  <c r="G59" i="2" s="1"/>
  <c r="J59" i="2" s="1"/>
  <c r="D7" i="4" s="1"/>
  <c r="F85" i="2"/>
  <c r="H85" i="2" s="1"/>
  <c r="K85" i="2" s="1"/>
  <c r="D8" i="4" s="1"/>
  <c r="E111" i="2"/>
  <c r="G111" i="2" s="1"/>
  <c r="J111" i="2" s="1"/>
  <c r="D9" i="4" s="1"/>
  <c r="M13" i="2"/>
  <c r="N13" i="2" s="1"/>
  <c r="M15" i="2"/>
  <c r="N15" i="2" s="1"/>
  <c r="G21" i="2"/>
  <c r="G27" i="2" s="1"/>
  <c r="M16" i="2"/>
  <c r="N16" i="2" s="1"/>
  <c r="M18" i="2"/>
  <c r="N18" i="2" s="1"/>
  <c r="M19" i="2"/>
  <c r="N19" i="2" s="1"/>
  <c r="M20" i="2"/>
  <c r="N20" i="2" s="1"/>
  <c r="M14" i="2"/>
  <c r="N14" i="2" s="1"/>
  <c r="I21" i="2" l="1"/>
  <c r="M17" i="2"/>
  <c r="H21" i="2"/>
  <c r="E33" i="2" l="1"/>
  <c r="M21" i="2"/>
  <c r="F33" i="2" s="1"/>
  <c r="G33" i="2" s="1"/>
  <c r="J33" i="2" s="1"/>
  <c r="N17" i="2"/>
  <c r="N21" i="2" s="1"/>
  <c r="D6" i="4" l="1"/>
  <c r="D10" i="4" s="1"/>
  <c r="F29" i="4" l="1"/>
  <c r="D29" i="4" s="1"/>
  <c r="F25" i="4"/>
  <c r="D25" i="4" s="1"/>
  <c r="F27" i="4"/>
  <c r="D27" i="4" s="1"/>
  <c r="D32" i="4" l="1"/>
  <c r="D37" i="4" l="1"/>
  <c r="D34" i="4"/>
  <c r="D35" i="4"/>
  <c r="D36" i="4"/>
</calcChain>
</file>

<file path=xl/sharedStrings.xml><?xml version="1.0" encoding="utf-8"?>
<sst xmlns="http://schemas.openxmlformats.org/spreadsheetml/2006/main" count="849" uniqueCount="435">
  <si>
    <t>1.1</t>
  </si>
  <si>
    <t>1.3</t>
  </si>
  <si>
    <t>diritti musicali</t>
  </si>
  <si>
    <t>1.4</t>
  </si>
  <si>
    <t>acquisto altri diritti</t>
  </si>
  <si>
    <t>1.5</t>
  </si>
  <si>
    <t>altri costi di sviluppo</t>
  </si>
  <si>
    <t>REGIA</t>
  </si>
  <si>
    <t>CAST ARTISTICO</t>
  </si>
  <si>
    <t>attori secondari</t>
  </si>
  <si>
    <t>restante cast artistico</t>
  </si>
  <si>
    <t>altri costi relativi al cast artistico</t>
  </si>
  <si>
    <t>PRE-PRODUZIONE E PRODUZIONE</t>
  </si>
  <si>
    <t>reparto produzione</t>
  </si>
  <si>
    <t>reparto regia</t>
  </si>
  <si>
    <t>reparto location</t>
  </si>
  <si>
    <t>reparto props</t>
  </si>
  <si>
    <t>effetti speciali, stunt, comparse</t>
  </si>
  <si>
    <t>costumi, truccatori , parrucchieri</t>
  </si>
  <si>
    <t>elettricisti e reparto fotografia</t>
  </si>
  <si>
    <t>reparto sonoro</t>
  </si>
  <si>
    <t>viaggi e altre spese relative alla produzione</t>
  </si>
  <si>
    <t>ANIMAZIONE</t>
  </si>
  <si>
    <t>scenografia, sviluppo visivo e pre-produzione</t>
  </si>
  <si>
    <t>storyboard, lay-out e animatics</t>
  </si>
  <si>
    <t>animation, modelling &amp; lighting</t>
  </si>
  <si>
    <t>color, composite &amp; vfx effetti speciali visivi</t>
  </si>
  <si>
    <t>production pipeline &amp; management</t>
  </si>
  <si>
    <t>utilizzo software, hardware e altre apparecchiature</t>
  </si>
  <si>
    <t>attori e doppiaggio</t>
  </si>
  <si>
    <t>altri costi di animazione</t>
  </si>
  <si>
    <t>laboratori sviluppo e stampa</t>
  </si>
  <si>
    <t>post-produzione visiva</t>
  </si>
  <si>
    <t>post-produzione sonora</t>
  </si>
  <si>
    <t>vfx - effetti speciali visivi</t>
  </si>
  <si>
    <t>spese di trasporto e viaggio relative alla post-produzione</t>
  </si>
  <si>
    <t>altre spese di post-produzione e lavorazioni</t>
  </si>
  <si>
    <t>SVILUPPO ED ACQUISTO DIRITTI</t>
  </si>
  <si>
    <t xml:space="preserve">1.2 </t>
  </si>
  <si>
    <t xml:space="preserve">2.1 </t>
  </si>
  <si>
    <t xml:space="preserve">2.2 </t>
  </si>
  <si>
    <t xml:space="preserve">3.1 </t>
  </si>
  <si>
    <t xml:space="preserve">3.2 </t>
  </si>
  <si>
    <t xml:space="preserve">3.3 </t>
  </si>
  <si>
    <t xml:space="preserve">3.5 </t>
  </si>
  <si>
    <t xml:space="preserve">4.1 </t>
  </si>
  <si>
    <t>4.2</t>
  </si>
  <si>
    <t xml:space="preserve">4.3 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</si>
  <si>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</si>
  <si>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</si>
  <si>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</si>
  <si>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</si>
  <si>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</si>
  <si>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</si>
  <si>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</si>
  <si>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</si>
  <si>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</si>
  <si>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</si>
  <si>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</si>
  <si>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</si>
  <si>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5.1</t>
  </si>
  <si>
    <t>5.2</t>
  </si>
  <si>
    <t>5.3</t>
  </si>
  <si>
    <t xml:space="preserve">5.4 </t>
  </si>
  <si>
    <t>5.5</t>
  </si>
  <si>
    <t>5.6</t>
  </si>
  <si>
    <t>5.7</t>
  </si>
  <si>
    <t>5.8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</si>
  <si>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</si>
  <si>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</si>
  <si>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</si>
  <si>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</si>
  <si>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</si>
  <si>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</si>
  <si>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</si>
  <si>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</si>
  <si>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</si>
  <si>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SPESE GENERALI</t>
  </si>
  <si>
    <t>7.1</t>
  </si>
  <si>
    <t>7.2</t>
  </si>
  <si>
    <t>7.3</t>
  </si>
  <si>
    <t>7.4</t>
  </si>
  <si>
    <t>7.5</t>
  </si>
  <si>
    <t>7.6</t>
  </si>
  <si>
    <t>7.7</t>
  </si>
  <si>
    <t>promozione e marketing</t>
  </si>
  <si>
    <t>8.1</t>
  </si>
  <si>
    <t>8.2</t>
  </si>
  <si>
    <t>8.3</t>
  </si>
  <si>
    <t>POST-PRODUZIONE E LAVORAZIONI TECNICHE</t>
  </si>
  <si>
    <t>macchinista</t>
  </si>
  <si>
    <t>Totale</t>
  </si>
  <si>
    <t>Ragione sociale Coproduttore</t>
  </si>
  <si>
    <t>Tot. EST</t>
  </si>
  <si>
    <t xml:space="preserve">scenografia, teatri e costruzioni </t>
  </si>
  <si>
    <t>camera, supporti digitali e pellicola</t>
  </si>
  <si>
    <t>trasporti</t>
  </si>
  <si>
    <t>viaggi e altre spese relative alla pre-produzione</t>
  </si>
  <si>
    <t>noleggio mezzi tecnici</t>
  </si>
  <si>
    <t>montaggio</t>
  </si>
  <si>
    <t>musica</t>
  </si>
  <si>
    <t>spese per la fruizione da parte di persone con disabilità</t>
  </si>
  <si>
    <t>TOTALE</t>
  </si>
  <si>
    <t>Quadratura</t>
  </si>
  <si>
    <t>spese generali (non eleggibile)</t>
  </si>
  <si>
    <t>spese generali – deferrals (non eleggibile)</t>
  </si>
  <si>
    <t>soggetto e sceneggiatura (1)</t>
  </si>
  <si>
    <t>diritti di adattamento e diritti derivati (1)</t>
  </si>
  <si>
    <t>compenso regista (1)</t>
  </si>
  <si>
    <t>altri costi relativi al regista (1)</t>
  </si>
  <si>
    <t>attori principali (1)</t>
  </si>
  <si>
    <t>imprevisti (non eleggibile)</t>
  </si>
  <si>
    <t>altri deferrals e contributi in servizi (non eleggibile)</t>
  </si>
  <si>
    <t>- di cui per contributi previdenziali e riflessi oneri sociali</t>
  </si>
  <si>
    <t>% voci (1) eleggibili</t>
  </si>
  <si>
    <t>SI</t>
  </si>
  <si>
    <t>Roma Capitale</t>
  </si>
  <si>
    <t>Giornate di ripresa/lavorazione</t>
  </si>
  <si>
    <t>Totale altre regioni</t>
  </si>
  <si>
    <t>Totale Italia</t>
  </si>
  <si>
    <t>Totale altri Stati diversi dall'Italia</t>
  </si>
  <si>
    <t>Spese non eleggibili</t>
  </si>
  <si>
    <t>REGIA (1)</t>
  </si>
  <si>
    <t>Spese sostenute nei confronti di residenti fiscalmente nella Regione Lazio</t>
  </si>
  <si>
    <t>Per un totale di contributo richiesto pari a</t>
  </si>
  <si>
    <t>A</t>
  </si>
  <si>
    <t>B</t>
  </si>
  <si>
    <t>Opzione "Girato nel Lazio</t>
  </si>
  <si>
    <t>Opzione "Spese nel Lazio"</t>
  </si>
  <si>
    <t>Spese Ammissibili Dirette Territoriali</t>
  </si>
  <si>
    <t>Di cui per il personale</t>
  </si>
  <si>
    <t xml:space="preserve">TOTALE </t>
  </si>
  <si>
    <t>di cui del Richiedente 1</t>
  </si>
  <si>
    <t>di cui del Richiedente 2</t>
  </si>
  <si>
    <t>di cui del Richiedente 3</t>
  </si>
  <si>
    <t>di cui del Richiedente 4</t>
  </si>
  <si>
    <t>Rapporto "Girato Lazio" sul totale (%)</t>
  </si>
  <si>
    <t>TOTALE GENERALE</t>
  </si>
  <si>
    <t>TOTALE LAZIO</t>
  </si>
  <si>
    <t>Se "SI" descrivere i motivi e gli elementi di riscontro rinvenibili nella sceneggiatura, nel piano di lavorazione, o in altro materiale anche appositamente prodotto (foto location, bozzetti scenografia, storybord, ecc.)</t>
  </si>
  <si>
    <t>NO</t>
  </si>
  <si>
    <t>Opera Cinematografica o Altro Audiovisivo?</t>
  </si>
  <si>
    <t>Opera di narrazione (fiction), Opera di Animazione o Documentario?</t>
  </si>
  <si>
    <t>Opera di narrazione (fiction)</t>
  </si>
  <si>
    <t>Documentario</t>
  </si>
  <si>
    <t xml:space="preserve">Opera di Animazione </t>
  </si>
  <si>
    <t>Opera Cinematografica</t>
  </si>
  <si>
    <t>Altra Opera Audiovisiva</t>
  </si>
  <si>
    <t>Durata (minuti)</t>
  </si>
  <si>
    <t>Costo Complessivo della Produzione *</t>
  </si>
  <si>
    <t>menù a tendina</t>
  </si>
  <si>
    <t>Euro</t>
  </si>
  <si>
    <t>minuti</t>
  </si>
  <si>
    <t>Costo Complessivo della Produzione al minuto*</t>
  </si>
  <si>
    <r>
      <t xml:space="preserve">... </t>
    </r>
    <r>
      <rPr>
        <i/>
        <sz val="11"/>
        <color theme="1"/>
        <rFont val="Gill Sans MT"/>
        <family val="2"/>
      </rPr>
      <t>(indicare altre regione italiana)</t>
    </r>
  </si>
  <si>
    <r>
      <t xml:space="preserve">... </t>
    </r>
    <r>
      <rPr>
        <i/>
        <sz val="11"/>
        <color theme="1"/>
        <rFont val="Gill Sans MT"/>
        <family val="2"/>
      </rPr>
      <t>(indicare altri Stati diversi dall'Italia)</t>
    </r>
  </si>
  <si>
    <t>Girato Lazio</t>
  </si>
  <si>
    <t xml:space="preserve">Luogo dove sono previste le giornate di ripresa o, per le opere di animazione,  di lavorazione </t>
  </si>
  <si>
    <t>Sito internet</t>
  </si>
  <si>
    <t xml:space="preserve"> RIQUADRO ANAGRAFICA COPRODUTTORI</t>
  </si>
  <si>
    <t>Opera Realizzata in Coproduzione Internazionale</t>
  </si>
  <si>
    <t xml:space="preserve">Opera Cinematografica Realizzata in Regime di Compartecipazione Internazionale </t>
  </si>
  <si>
    <t xml:space="preserve">Opera Audiovisiva di Produzione Internazionale </t>
  </si>
  <si>
    <t>Bilancio n-2</t>
  </si>
  <si>
    <t>Bilancio n-1</t>
  </si>
  <si>
    <t>Ultimo bilancio (n)</t>
  </si>
  <si>
    <t xml:space="preserve">Richiedente 1 </t>
  </si>
  <si>
    <t>(Coproduttore Italiano Indipendente, PMI del Lazio, ecc.)</t>
  </si>
  <si>
    <t>Media</t>
  </si>
  <si>
    <t>Ragione sociale:</t>
  </si>
  <si>
    <t>Codice CUI:</t>
  </si>
  <si>
    <t>Valore della Produzione (Euro)*</t>
  </si>
  <si>
    <t>*Indicare "NO" per gli esercizi in cui il Valore della Produzione non è disponibile perché l'Impresa è di più recente costituzione</t>
  </si>
  <si>
    <t>Richiedente 2</t>
  </si>
  <si>
    <t>Richiedente 3</t>
  </si>
  <si>
    <t>Coproduttore Italiano NON Richiedente 1</t>
  </si>
  <si>
    <t>Codice Fiscale</t>
  </si>
  <si>
    <t xml:space="preserve">Coproduttore Esterno </t>
  </si>
  <si>
    <t>Altro Coproduttore</t>
  </si>
  <si>
    <t>Sede legale</t>
  </si>
  <si>
    <t>E-mail</t>
  </si>
  <si>
    <t>Richiedente 4</t>
  </si>
  <si>
    <t>Coproduttore Italiano NON Richiedente 2</t>
  </si>
  <si>
    <t>Coproduttore Italiano NON Richiedente 3</t>
  </si>
  <si>
    <t>Coproduttore Italiano NON Richiedente 4</t>
  </si>
  <si>
    <t>Coproduttore Estero 1</t>
  </si>
  <si>
    <t>Stato Estero</t>
  </si>
  <si>
    <t>Codice Fiscale:</t>
  </si>
  <si>
    <t>Sede legale:</t>
  </si>
  <si>
    <t>Sito internet:</t>
  </si>
  <si>
    <t>E-mail:</t>
  </si>
  <si>
    <t>Valore della Produzione (Euro)*:</t>
  </si>
  <si>
    <t>Coproduttore Estero 2</t>
  </si>
  <si>
    <t>%</t>
  </si>
  <si>
    <t>di cui finanziaria</t>
  </si>
  <si>
    <t xml:space="preserve"> RIQUADRO QUOTE DI COMPARTECIPAZIONE AL COSTO COMPLESSIVO DI PRODUZIONE</t>
  </si>
  <si>
    <t>Totale Quota Italia Richiedenti</t>
  </si>
  <si>
    <t>Totale Quota Italia NON Richiedenti</t>
  </si>
  <si>
    <t>Totale Quota Italia Compartecipazione</t>
  </si>
  <si>
    <t>Coproduttore Estero 3</t>
  </si>
  <si>
    <t>Coproduttore Estero 4</t>
  </si>
  <si>
    <t>Totale Quota Estero</t>
  </si>
  <si>
    <t xml:space="preserve">Totale </t>
  </si>
  <si>
    <t>Ragione sociale Coproduttori</t>
  </si>
  <si>
    <t xml:space="preserve"> NOTE</t>
  </si>
  <si>
    <t>RIQUADRO COSTO COMPLESSIVO DI PRODUZIONE E RIPARTIZIONE COSTI SOSTENUTI DAI COPRODUTTORI</t>
  </si>
  <si>
    <t>Richiedente 1</t>
  </si>
  <si>
    <t>NON Rich. 1</t>
  </si>
  <si>
    <t>NON Rich. 2</t>
  </si>
  <si>
    <t>NON Rich. 3</t>
  </si>
  <si>
    <t>NON Rich. 4</t>
  </si>
  <si>
    <t>Estero 1</t>
  </si>
  <si>
    <t>Estero 2</t>
  </si>
  <si>
    <t>Estero 3</t>
  </si>
  <si>
    <t>Estero 4</t>
  </si>
  <si>
    <t>7.9</t>
  </si>
  <si>
    <t>certificazione rendiconti</t>
  </si>
  <si>
    <t>altri costi di amministrazione e altri costi direttamente imputabili</t>
  </si>
  <si>
    <t>8.4</t>
  </si>
  <si>
    <t>8.5</t>
  </si>
  <si>
    <t>premi per fidejussione su anticipo</t>
  </si>
  <si>
    <t>interessi passivi (non eleggibile)</t>
  </si>
  <si>
    <t>INTESTAZIONE COLONNE</t>
  </si>
  <si>
    <t>Totale IT</t>
  </si>
  <si>
    <t>% voci (2) eleggibili</t>
  </si>
  <si>
    <t>producer's fees</t>
  </si>
  <si>
    <t>certificazione rendiconti (Spese dirette di Procedura)</t>
  </si>
  <si>
    <t>Massimo Sottovoci (1) eleggibili</t>
  </si>
  <si>
    <t>Spese non eleggibili e Spese Dirette di Procedura</t>
  </si>
  <si>
    <t>Totale Spese non Eleggibili</t>
  </si>
  <si>
    <t>Totale Costo Eleggibile di Produzione</t>
  </si>
  <si>
    <t>ASSICURAZIONI, GARANZIE E FINANZIAMENTI</t>
  </si>
  <si>
    <t>oneri assicurativi e spese legali (2)</t>
  </si>
  <si>
    <t>altri oneri di garanzia (2)</t>
  </si>
  <si>
    <t>altri oneri finanziari (2)</t>
  </si>
  <si>
    <t>Totale Spese di Procedura</t>
  </si>
  <si>
    <t>Massimo Sottovoci (2) eleggibili nel limite 7,5% CCP</t>
  </si>
  <si>
    <t>Quota di compartecipazione %</t>
  </si>
  <si>
    <t>Compartecipazione in Euro</t>
  </si>
  <si>
    <t>Costo Eleggibile di Produzione sostenuto al netto delle Spese di Procedura</t>
  </si>
  <si>
    <t>NOTE</t>
  </si>
  <si>
    <t>... (indicare altro Comune del Lazio)</t>
  </si>
  <si>
    <t>RIQUADRO OPZIONE SPESE AMMISSIBILI DIRETTE TERRITORIALI</t>
  </si>
  <si>
    <t xml:space="preserve">REGIA </t>
  </si>
  <si>
    <t>Spese di procedura</t>
  </si>
  <si>
    <t>Spese non ammissibili</t>
  </si>
  <si>
    <t>Speso Lazio</t>
  </si>
  <si>
    <t>RIQUADRO RIEPILOGO SPESE AMMISSIBILI TOTALI</t>
  </si>
  <si>
    <t>S. Amm. D. Terr. per il personale</t>
  </si>
  <si>
    <t>OPZIONE DI CALCOLO SCELTA PER LE SPESE DIRETTE AMMISSIBILI TERRITORIALI</t>
  </si>
  <si>
    <t>menu' a tendina</t>
  </si>
  <si>
    <t>digitare SI/NO</t>
  </si>
  <si>
    <t xml:space="preserve">Si ritiene che la Coproduzione sia di Particolare Interesse Regionale*? </t>
  </si>
  <si>
    <r>
      <t xml:space="preserve">Che sia di Interesse Regionale*? </t>
    </r>
    <r>
      <rPr>
        <i/>
        <sz val="10"/>
        <color theme="1"/>
        <rFont val="Gill Sans MT"/>
        <family val="2"/>
      </rPr>
      <t>(il "SI" è di default se già dichiarato il Particolare Interesse Regionale)</t>
    </r>
  </si>
  <si>
    <r>
      <t>* Si intendono di «</t>
    </r>
    <r>
      <rPr>
        <b/>
        <i/>
        <sz val="8"/>
        <color theme="1"/>
        <rFont val="Gill Sans MT"/>
        <family val="2"/>
      </rPr>
      <t>Interesse Regionale</t>
    </r>
    <r>
      <rPr>
        <i/>
        <sz val="8"/>
        <color theme="1"/>
        <rFont val="Gill Sans MT"/>
        <family val="2"/>
      </rPr>
      <t>» le Coproduzioni che valorizzano in modo autentico e sensibile il patrimonio artistico, culturale, storico, ambientale, paesaggistico, enogastronomico ed artigianale del Lazio e, comunque, possano valorizzare la sue destinazioni turistiche. I Progetti devono, in particolare presentare significativi riferimenti culturali alla Regione Lazio e/o prevedere scene principali/di impatto girate in location riconoscibili della Regione Lazio. Sono di «</t>
    </r>
    <r>
      <rPr>
        <b/>
        <i/>
        <sz val="8"/>
        <color theme="1"/>
        <rFont val="Gill Sans MT"/>
        <family val="2"/>
      </rPr>
      <t>Particolare Interesse Regionale</t>
    </r>
    <r>
      <rPr>
        <i/>
        <sz val="8"/>
        <color theme="1"/>
        <rFont val="Gill Sans MT"/>
        <family val="2"/>
      </rPr>
      <t>» le Coproduzioni di Interesse Regionale che valorizzano dette destinazioni turistiche ubicate al di fuori del Comune di Roma.</t>
    </r>
  </si>
  <si>
    <t>Documentario?</t>
  </si>
  <si>
    <t xml:space="preserve">Se SI elencare i motivi tra i seguenti previsti dal sistema di incentivazione nazionale </t>
  </si>
  <si>
    <t>(art. 5, co. 3, Tax Credit Produttori)</t>
  </si>
  <si>
    <t>Opera Cinematografica Prima o Seconda?</t>
  </si>
  <si>
    <t>Opera Cinematografica di Giovani Autori?</t>
  </si>
  <si>
    <t>Opera con Costo Complessivo di Produzione &lt; a 2.500.000 Euro?</t>
  </si>
  <si>
    <r>
      <t>Opera di Animazione Cortometraggio (</t>
    </r>
    <r>
      <rPr>
        <u/>
        <sz val="11"/>
        <color theme="1"/>
        <rFont val="Gill Sans MT"/>
        <family val="2"/>
      </rPr>
      <t>&lt;</t>
    </r>
    <r>
      <rPr>
        <sz val="11"/>
        <color theme="1"/>
        <rFont val="Gill Sans MT"/>
        <family val="2"/>
      </rPr>
      <t xml:space="preserve"> 52 minuti) ?</t>
    </r>
  </si>
  <si>
    <t xml:space="preserve">Opera di Animazione  che è stata GIA' dichiarata, dagli esperti di cui all'art. 26, co. 2, della Legge </t>
  </si>
  <si>
    <t>Cinema, non in grado di attrarre risorse finanziarie significative</t>
  </si>
  <si>
    <t>dal settore privato?</t>
  </si>
  <si>
    <t xml:space="preserve">Opera Cinematografica che ha GIA' ottenuto i contributi selettivi di cui all'art. 26 della Legge </t>
  </si>
  <si>
    <t xml:space="preserve">Opera di Animazione  che si ritiene sarà dichiarata, dagli esperti di cui all'art. 26, co. 2, della Legge </t>
  </si>
  <si>
    <t xml:space="preserve">Opera Cinematografica che si ritiene otterrà i contributi selettivi di cui all'art. 26 della Legge </t>
  </si>
  <si>
    <t>membro della UE al Coproduttore Estero su cui a competenza?</t>
  </si>
  <si>
    <t>RIQUADRO COMPARTECIPAZIONE DEI COPRODUTTORI  E RELATIVE COMPONENTI</t>
  </si>
  <si>
    <t>Compartecipazione Finanziaria da restanti Coproduttori</t>
  </si>
  <si>
    <t>- Tax Credit italiano Produzione esecutiva</t>
  </si>
  <si>
    <t>- Altri Tax Credit italiani</t>
  </si>
  <si>
    <t xml:space="preserve">- Altri Aiuti di Stato italiani </t>
  </si>
  <si>
    <t>- minimo garantito per cessione diritti non in perpetuo</t>
  </si>
  <si>
    <t>- minimo gar. per cessione diritti in perpetuo a NON Coproduttori</t>
  </si>
  <si>
    <t>- sponsor</t>
  </si>
  <si>
    <t>- Altri Tax Credit esteri</t>
  </si>
  <si>
    <t xml:space="preserve">- Altri Aiuti di Stato esteri </t>
  </si>
  <si>
    <t>- product palacement</t>
  </si>
  <si>
    <t>- (altro, descrivere…)</t>
  </si>
  <si>
    <t>RIQUADRO INTESTAZIONE COLONNE</t>
  </si>
  <si>
    <t>Descrivere la natura delle coperture finanziaria certe ed allegare la documentazione amministrativa o contrattuale</t>
  </si>
  <si>
    <t>B. Aiuti di Stato fiscali o già concessi, di cui:</t>
  </si>
  <si>
    <t>C. Apporti finanziari di terzi già contrattualizzati, di cui</t>
  </si>
  <si>
    <t>TOTALE (A+B+C)</t>
  </si>
  <si>
    <t>A. Apporto societario ulteriori Coproduttori da contrattualizzare</t>
  </si>
  <si>
    <t>B. Ulteriori Aiuti di Stato fiscali, di cui:</t>
  </si>
  <si>
    <t>C. Ulteriori Apporti finanziari di terzi, di cui</t>
  </si>
  <si>
    <t>Descrivere la natura delle coperture da reperire e lo stato delle richieste o trattative. Gli importi ancora non imputabili al singolo Coproduttore possono essere aggiunti nelle colonne Totale Italia, Totale Estero o anche nella colonna Totale).</t>
  </si>
  <si>
    <t>Voce</t>
  </si>
  <si>
    <t>Richiedente</t>
  </si>
  <si>
    <t>Importo contratto</t>
  </si>
  <si>
    <t>Importo pagato</t>
  </si>
  <si>
    <t>Decrizione</t>
  </si>
  <si>
    <t>1. SVILUPPO ED ACQUISTO DIRITTI</t>
  </si>
  <si>
    <t xml:space="preserve">2. REGIA </t>
  </si>
  <si>
    <t>3. CAST ARTISTICO</t>
  </si>
  <si>
    <t>4. PRE-PRODUZIONE E PRODUZIONE</t>
  </si>
  <si>
    <t>5. ANIMAZIONE</t>
  </si>
  <si>
    <t>7. SPESE GENERALI</t>
  </si>
  <si>
    <t>NON SPESE AMMISSIBILI DIRETTE</t>
  </si>
  <si>
    <t>6. POST-PRODUZIONE E LAV. TECNICHE</t>
  </si>
  <si>
    <t>8. ASSICURAZIONI, GARANZIE E FINAN.</t>
  </si>
  <si>
    <t xml:space="preserve">- Costi Complessivi di Produzione Sostenuti </t>
  </si>
  <si>
    <t>= Compart. finanziaria generica A(+) o DA (-) restanti Coprod.</t>
  </si>
  <si>
    <t>RIQUADRO COSTO ELEGGIBILE DI PRODUZIONE</t>
  </si>
  <si>
    <t>RIQUADRO DATI DI INPUT PER CALCOLO DELLE SPESE AMMISSIBILI</t>
  </si>
  <si>
    <t>Producer fee per Produzioni Appaltate</t>
  </si>
  <si>
    <t>Coproduttore Indipendente</t>
  </si>
  <si>
    <t>Quota lorda del Costo Eleggibile di Produzione sostenuta</t>
  </si>
  <si>
    <t>Costo oggetto di Produzioni Appaltate</t>
  </si>
  <si>
    <t>Spese non Ammissibili*</t>
  </si>
  <si>
    <t>C</t>
  </si>
  <si>
    <t>D=A-C</t>
  </si>
  <si>
    <t>Producer Fee Ammissibile</t>
  </si>
  <si>
    <t>SUBTOTALE</t>
  </si>
  <si>
    <t>Quadratura con Dati generali</t>
  </si>
  <si>
    <t>E</t>
  </si>
  <si>
    <t>F=D-E</t>
  </si>
  <si>
    <t>T=F * % Girato L.</t>
  </si>
  <si>
    <t>P</t>
  </si>
  <si>
    <t>Spese totali per il Personale</t>
  </si>
  <si>
    <t>Spese Amm. Dirette Extraterritoriali</t>
  </si>
  <si>
    <t>G</t>
  </si>
  <si>
    <t>T = &lt; tra G e F</t>
  </si>
  <si>
    <t>RICHIEDENTE 1</t>
  </si>
  <si>
    <t>Quota del Costo Eligibile della Produzione potenzialmente ammissibile</t>
  </si>
  <si>
    <t>RICHIEDENTE 2</t>
  </si>
  <si>
    <t>RICHIEDENTE 3</t>
  </si>
  <si>
    <t>RICHIEDENTE 4</t>
  </si>
  <si>
    <t>Coproduttore Indipendente, Esterno o Altro Coproduttore?</t>
  </si>
  <si>
    <t>Rapporto A/B</t>
  </si>
  <si>
    <t>Cinema e che è stata GIA' dichiarata dagli esperti di cui all'art. 26 , co. 2, della Legge Cinema, non</t>
  </si>
  <si>
    <t>in grado di attrarre risorse finanziarie significative dal settore privato?</t>
  </si>
  <si>
    <t>Cinema o/e che sarà dichiarata dagli esperti di cui all'art. 26 , co, 2, della Legge Cinema, non</t>
  </si>
  <si>
    <t>attrarre risorse finanziarie significative dal settore privato?</t>
  </si>
  <si>
    <t xml:space="preserve">Opera Cinematografica che sarà distribuita, in contemporanea, in un numero di sale cinematografiche inferiore al 20% del totale delle sale cinematografiche attive e che si attende sarà dichiarata, dagli </t>
  </si>
  <si>
    <t xml:space="preserve">esperti di cui all'art. 26, co. 2, della Legge Cinema, non in grado di </t>
  </si>
  <si>
    <t>P.IVA o assimilabile</t>
  </si>
  <si>
    <t>Fornitore/ lavoratore</t>
  </si>
  <si>
    <t>A. Apporto societario Coproduttori al netto della producer fee</t>
  </si>
  <si>
    <t>- Producer fee (-)</t>
  </si>
  <si>
    <t>- Apporto lordo societario Coproduttori (+)</t>
  </si>
  <si>
    <t>+ Costo Complessivo di Produzione</t>
  </si>
  <si>
    <t>art. 3 DPCM 11 luglio 2017</t>
  </si>
  <si>
    <t>art. 4 DPCM 11 luglio 2017</t>
  </si>
  <si>
    <t>premi per fidejussione su anticipo (Spese Dir. di Procedura)</t>
  </si>
  <si>
    <t>Compartecipazione fin.%</t>
  </si>
  <si>
    <r>
      <t xml:space="preserve">Altra Opera Audiovisiva con quote italiane ed estere </t>
    </r>
    <r>
      <rPr>
        <u/>
        <sz val="11"/>
        <color theme="1"/>
        <rFont val="Calibri"/>
        <family val="2"/>
        <scheme val="minor"/>
      </rPr>
      <t>&gt;</t>
    </r>
    <r>
      <rPr>
        <sz val="11"/>
        <color theme="1"/>
        <rFont val="Calibri"/>
        <family val="2"/>
        <scheme val="minor"/>
      </rPr>
      <t xml:space="preserve"> 20%</t>
    </r>
  </si>
  <si>
    <t>TITOLO OPERA AUDIOVISIVA</t>
  </si>
  <si>
    <t>Dati e Calcoli Opera: foglio "Dati generali"</t>
  </si>
  <si>
    <t>Dati e Calcoli Opera: foglio " Coproduttori"</t>
  </si>
  <si>
    <t>Dati e Calcoli Opera: foglio "Costo di Produzione"</t>
  </si>
  <si>
    <t>Dati e Calcoli Opera: foglio "Spese Ammissibili"</t>
  </si>
  <si>
    <t>Dati e Calcoli Opera: foglio "Aiuto"</t>
  </si>
  <si>
    <t>Dati e Calcoli Opera: foglio "Coperture Finanziarie"</t>
  </si>
  <si>
    <t>Dati e Calcoli Opera: foglio "Impegni assunti"</t>
  </si>
  <si>
    <t>Tipologia Opera internazionale ex art. 4, comma 1, lettera a) dell'Avviso</t>
  </si>
  <si>
    <t>* Le Opere agevolabili: 
a. se Opere Cinematografiche, devono presentare una durata superiore  a 52 minuti e un Costo Complessivo di Produzione pari ad almeno 1.500.000 Euro. Tale limite è ridotto a 750.000 Euro per le Opere Prime e Seconde ed è almeno pari a 400 Euro al minuto per i Documentari; 
b. se Altre Opere Audiovisive:
i. che sono Opere di narrazione e finzione scenica (fiction), devono presentare una durata pari o superiore a 52 minuti ed un Costo Complessivo di Produzione pari ad almeno 2.000 Euro al minuto; 
ii. che sono Opere di Animazione o Documentari, devono presentare un Costo Complessivo di Produzione pari ad almeno 400 Euro al minuto e presentare una durata, nel caso delle opere di Animazione pari o superiore a 24 minuti o, nel caso di Documentari, 40 minuti.</t>
  </si>
  <si>
    <t xml:space="preserve">Opera Audiovisiva oggetto di Aiuto da parte di altro Stato </t>
  </si>
  <si>
    <t>L'Opera è GIA' un Opera Difficile?</t>
  </si>
  <si>
    <t>L'Opera si ritene sarà classificata Opera Difficile?</t>
  </si>
  <si>
    <t>Ultimo Bilancio (n)</t>
  </si>
  <si>
    <t>Coproduttore Qualificato?</t>
  </si>
  <si>
    <t>Valore della Produzione Medio Caratteristico</t>
  </si>
  <si>
    <t>Valore</t>
  </si>
  <si>
    <t>di cui costi sostenuti</t>
  </si>
  <si>
    <t>Totale Sottovoci (1) ex art. 4 (4) (c) "sopra la linea"</t>
  </si>
  <si>
    <t>Netto Sottovoci (1) "sopra la linea" eleggibili max 30% CCP</t>
  </si>
  <si>
    <t>Totale Sottovoci (2) ex art. 9 (4) (b)</t>
  </si>
  <si>
    <t>certificazione rendiconti (Spese di Procedura)</t>
  </si>
  <si>
    <t>premi per fidejussione su anticipo (Spese di Procedura)</t>
  </si>
  <si>
    <t>Spese Ammissibili Dirette</t>
  </si>
  <si>
    <t>EX = F - T</t>
  </si>
  <si>
    <t>Capienza Spese Ammissibili Dirette Extraterritoriali</t>
  </si>
  <si>
    <t>Opzione per il calcolo delle Spese Ammissibili Territoriali ex art. 4, comma 5</t>
  </si>
  <si>
    <t>Spese Ammissibili di Procedura</t>
  </si>
  <si>
    <t>Costi Indiretti Forfettari</t>
  </si>
  <si>
    <t>Spese Amm. Dirette Territoriali</t>
  </si>
  <si>
    <t>Capienza S.A.D Extraterritoriali</t>
  </si>
  <si>
    <t>TOTALE Costi Ammissibili</t>
  </si>
  <si>
    <t xml:space="preserve"> * Indicare le Spese non ammissibili (indicate nella colonna C con segno +) e per quali dei seguenti motivi: spese per fatture &lt; 200 Euro, spese sostenute prima della Data della Finalizzazione oltre i limiti art. 4co. 4 a), spese nei confronti di Parti Correlate, altro (specificare)</t>
  </si>
  <si>
    <t>Costi Ammissibili richiedente 1</t>
  </si>
  <si>
    <t>Costi Ammissibili richiedente 2</t>
  </si>
  <si>
    <t>Costi Ammissibili richiedente 3</t>
  </si>
  <si>
    <t>Costi Ammissibili richiedente 4</t>
  </si>
  <si>
    <t>Per un totale di Costi Ammissibili per il calcolo dell'Aiuto pari a</t>
  </si>
  <si>
    <t>Sia la Quota Italiana che quella Estera è pari o superiore al 20%?</t>
  </si>
  <si>
    <t>Il contributo richiesto ai sensi dell'art. 3 dell'Avviso è la somma delle seguenti componenti</t>
  </si>
  <si>
    <r>
      <t>-</t>
    </r>
    <r>
      <rPr>
        <sz val="10"/>
        <color rgb="FF231F20"/>
        <rFont val="Gill Sans MT"/>
        <family val="2"/>
      </rPr>
      <t>    15% dei Costi Ammissibili, aumentato al 20% nel caso sia la Quota Italiana che quella Estera sono entrambe pari o superiori al 20%, con un massimo di contributo in valore assoluto di 380.000 Euro;</t>
    </r>
  </si>
  <si>
    <r>
      <t>-</t>
    </r>
    <r>
      <rPr>
        <sz val="10"/>
        <color rgb="FF231F20"/>
        <rFont val="Gill Sans MT"/>
        <family val="2"/>
      </rPr>
      <t>    un ulteriore 5% dei Costi Ammissibili se l'Opera Audiovisiva è riconosciuta di Particolare Interesse Regionale, aumentato al 10% nel caso sia la Quota Italiana che quella Estera  sono entrambe pari o superiori al 20%, con un massimo di contributo in valore assoluto di 180.000 Euro.</t>
    </r>
  </si>
  <si>
    <r>
      <t>-</t>
    </r>
    <r>
      <rPr>
        <sz val="10"/>
        <color rgb="FF231F20"/>
        <rFont val="Gill Sans MT"/>
        <family val="2"/>
      </rPr>
      <t>    un ulteriore 5% dei Costi Ammissibili se l'Opera Audiovisiva è riconosciuta di Interesse Regionale, con un massimo di contributo in valore assoluto di 80.000 Euro;</t>
    </r>
  </si>
  <si>
    <t>Coproduttori Qualificati?</t>
  </si>
  <si>
    <t>= B. Valore denominatore</t>
  </si>
  <si>
    <t>RIQUADRO COPERTURE FINANZIARIE CERTE REPERITE ALLA DATA DELLA FINALIZZAZIONE</t>
  </si>
  <si>
    <t>RIQUADRO COPERTURE ANCORA DA REPERIRE ALLA DATA DELLA FINALIZZAZIONE</t>
  </si>
  <si>
    <t>RIQUADRO CAPACITÀ AMMINISTRATIVA, FINANZIARIA E OPERATIVA NECESSARIA PER REALIZZARE L'OPERA AUDIOVISIVA (rapporto ex art. 2, comma 4)</t>
  </si>
  <si>
    <t xml:space="preserve"> - Quota di Compartecipazione al Costo Complessivo della Produzione dei Coproduttori non Qualificati</t>
  </si>
  <si>
    <t xml:space="preserve"> - Coperture Finanziarie reperite alla Data della Finalizzazione dai Coproduttori Qualificati</t>
  </si>
  <si>
    <t>A. Valore della Produzione Medio Caratteristico  dei C.Q.</t>
  </si>
  <si>
    <t>RIQUADRO PAGAMENTI EFFETTUATI DAI RICHIEDENTI ALLA DATA DELLA FINALIZZAZIONE E, NEL CASO DI DOCUMENTARI, IMPEGNI CONTRATTUALI VINCOLANTI ASSUNTI ALLA STESSA DATA</t>
  </si>
  <si>
    <t>Dati e Calcoli Opera: foglio " Scene  e cast"</t>
  </si>
  <si>
    <t>Roma</t>
  </si>
  <si>
    <t>Altro Lazio</t>
  </si>
  <si>
    <t>Altro Italia</t>
  </si>
  <si>
    <t>Estero</t>
  </si>
  <si>
    <t>Totale numero</t>
  </si>
  <si>
    <t>Interni</t>
  </si>
  <si>
    <t>Numerazione in sceneggiatura / piano di lavorazione</t>
  </si>
  <si>
    <t>Esterni</t>
  </si>
  <si>
    <t>Nominativo</t>
  </si>
  <si>
    <t>Nazionalità</t>
  </si>
  <si>
    <t>Tipologia Contratto</t>
  </si>
  <si>
    <t>Note</t>
  </si>
  <si>
    <t>Regia</t>
  </si>
  <si>
    <t>Soggetto</t>
  </si>
  <si>
    <t>Fotografia</t>
  </si>
  <si>
    <t>Musiche</t>
  </si>
  <si>
    <t>Montaggio</t>
  </si>
  <si>
    <t>Costumi</t>
  </si>
  <si>
    <t>Scenografia</t>
  </si>
  <si>
    <t>RIQUADRO SCENE</t>
  </si>
  <si>
    <t>(altro, descrivere)</t>
  </si>
  <si>
    <t>Interni/Esterni</t>
  </si>
  <si>
    <t>Confermato?</t>
  </si>
  <si>
    <t>Sceneggiatura 1</t>
  </si>
  <si>
    <t>Interprete Principale 1</t>
  </si>
  <si>
    <t>Interprete Principale 2</t>
  </si>
  <si>
    <t>Interprete Principale 3</t>
  </si>
  <si>
    <t>Interprete Principale 4</t>
  </si>
  <si>
    <t>Sceneggiatura 2</t>
  </si>
  <si>
    <t>Sceneggiatura 3</t>
  </si>
  <si>
    <t>RIQUADRO CAST*</t>
  </si>
  <si>
    <t>* Allegare CV e contratti, manifestazioni di interesse, ecc.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</si>
</sst>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_ ;\-#,##0\ "/>
    <numFmt numFmtId="165" formatCode="0.0%"/>
    <numFmt numFmtId="166" formatCode="_-* #,##0_-;\-* #,##0_-;_-* &quot;-&quot;??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Gill Sans MT"/>
      <family val="2"/>
    </font>
    <font>
      <sz val="10"/>
      <color theme="1"/>
      <name val="Gill Sans MT"/>
      <family val="2"/>
    </font>
    <font>
      <i/>
      <sz val="10"/>
      <color theme="1"/>
      <name val="Gill Sans MT"/>
      <family val="2"/>
    </font>
    <font>
      <sz val="8"/>
      <color theme="1"/>
      <name val="Gill Sans MT"/>
      <family val="2"/>
    </font>
    <font>
      <b/>
      <sz val="10"/>
      <color rgb="FFFF0000"/>
      <name val="Gill Sans MT"/>
      <family val="2"/>
    </font>
    <font>
      <sz val="10"/>
      <color rgb="FF231F20"/>
      <name val="Gill Sans MT"/>
      <family val="2"/>
    </font>
    <font>
      <b/>
      <sz val="10"/>
      <name val="Gill Sans MT"/>
      <family val="2"/>
    </font>
    <font>
      <b/>
      <sz val="10"/>
      <color rgb="FF002060"/>
      <name val="Gill Sans MT"/>
      <family val="2"/>
    </font>
    <font>
      <sz val="11"/>
      <color rgb="FF002060"/>
      <name val="Gill Sans MT"/>
      <family val="2"/>
    </font>
    <font>
      <b/>
      <sz val="11"/>
      <color theme="0"/>
      <name val="Gill Sans MT"/>
      <family val="2"/>
    </font>
    <font>
      <b/>
      <sz val="11"/>
      <name val="Gill Sans MT"/>
      <family val="2"/>
    </font>
    <font>
      <sz val="11"/>
      <name val="Gill Sans MT"/>
      <family val="2"/>
    </font>
    <font>
      <sz val="11"/>
      <color rgb="FFFF0000"/>
      <name val="Gill Sans MT"/>
      <family val="2"/>
    </font>
    <font>
      <sz val="8"/>
      <name val="Gill Sans MT"/>
      <family val="2"/>
    </font>
    <font>
      <i/>
      <sz val="8"/>
      <name val="Gill Sans MT"/>
      <family val="2"/>
    </font>
    <font>
      <sz val="11"/>
      <color theme="1"/>
      <name val="Gill Sans MT"/>
      <family val="2"/>
    </font>
    <font>
      <i/>
      <sz val="11"/>
      <color theme="1"/>
      <name val="Gill Sans MT"/>
      <family val="2"/>
    </font>
    <font>
      <b/>
      <sz val="11"/>
      <color rgb="FF002060"/>
      <name val="Gill Sans MT"/>
      <family val="2"/>
    </font>
    <font>
      <b/>
      <sz val="11"/>
      <color theme="1"/>
      <name val="Gill Sans MT"/>
      <family val="2"/>
    </font>
    <font>
      <sz val="8"/>
      <color theme="1"/>
      <name val="Calibri"/>
      <family val="2"/>
      <scheme val="minor"/>
    </font>
    <font>
      <i/>
      <sz val="8"/>
      <color theme="1"/>
      <name val="Gill Sans MT"/>
      <family val="2"/>
    </font>
    <font>
      <b/>
      <i/>
      <sz val="8"/>
      <color theme="1"/>
      <name val="Gill Sans MT"/>
      <family val="2"/>
    </font>
    <font>
      <u/>
      <sz val="11"/>
      <color theme="1"/>
      <name val="Gill Sans MT"/>
      <family val="2"/>
    </font>
    <font>
      <sz val="10"/>
      <name val="Gill Sans MT"/>
      <family val="2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</fills>
  <borders count="7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9">
    <xf numFmtId="0" fontId="0" fillId="0" borderId="0" xfId="0"/>
    <xf numFmtId="0" fontId="4" fillId="0" borderId="0" xfId="0" applyFont="1"/>
    <xf numFmtId="43" fontId="4" fillId="0" borderId="0" xfId="1" applyFont="1" applyFill="1" applyBorder="1"/>
    <xf numFmtId="0" fontId="4" fillId="2" borderId="0" xfId="0" applyFont="1" applyFill="1" applyBorder="1"/>
    <xf numFmtId="43" fontId="4" fillId="0" borderId="0" xfId="1" applyFont="1"/>
    <xf numFmtId="0" fontId="0" fillId="0" borderId="0" xfId="0" applyBorder="1"/>
    <xf numFmtId="0" fontId="0" fillId="2" borderId="0" xfId="0" applyFill="1" applyBorder="1"/>
    <xf numFmtId="0" fontId="4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/>
    <xf numFmtId="0" fontId="12" fillId="0" borderId="0" xfId="0" applyFont="1" applyFill="1" applyBorder="1" applyAlignment="1"/>
    <xf numFmtId="0" fontId="12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13" fillId="5" borderId="0" xfId="0" applyFont="1" applyFill="1" applyBorder="1" applyAlignment="1">
      <alignment horizontal="center"/>
    </xf>
    <xf numFmtId="0" fontId="16" fillId="5" borderId="0" xfId="0" applyFont="1" applyFill="1" applyBorder="1" applyAlignment="1">
      <alignment horizontal="center"/>
    </xf>
    <xf numFmtId="0" fontId="13" fillId="5" borderId="2" xfId="0" applyFont="1" applyFill="1" applyBorder="1" applyAlignment="1">
      <alignment horizontal="center"/>
    </xf>
    <xf numFmtId="0" fontId="13" fillId="5" borderId="19" xfId="0" applyFont="1" applyFill="1" applyBorder="1" applyAlignment="1">
      <alignment horizontal="center"/>
    </xf>
    <xf numFmtId="0" fontId="14" fillId="5" borderId="0" xfId="0" applyFont="1" applyFill="1" applyBorder="1" applyAlignment="1">
      <alignment horizontal="left"/>
    </xf>
    <xf numFmtId="164" fontId="14" fillId="5" borderId="0" xfId="1" applyNumberFormat="1" applyFont="1" applyFill="1" applyBorder="1" applyAlignment="1">
      <alignment horizontal="right"/>
    </xf>
    <xf numFmtId="0" fontId="13" fillId="5" borderId="28" xfId="0" applyFont="1" applyFill="1" applyBorder="1" applyAlignment="1">
      <alignment horizontal="center"/>
    </xf>
    <xf numFmtId="0" fontId="18" fillId="5" borderId="19" xfId="0" applyFont="1" applyFill="1" applyBorder="1"/>
    <xf numFmtId="0" fontId="0" fillId="5" borderId="2" xfId="0" applyFill="1" applyBorder="1"/>
    <xf numFmtId="0" fontId="19" fillId="5" borderId="0" xfId="0" applyFont="1" applyFill="1" applyBorder="1" applyAlignment="1">
      <alignment horizontal="left" wrapText="1"/>
    </xf>
    <xf numFmtId="0" fontId="20" fillId="5" borderId="4" xfId="0" applyFont="1" applyFill="1" applyBorder="1" applyAlignment="1">
      <alignment wrapText="1"/>
    </xf>
    <xf numFmtId="0" fontId="20" fillId="5" borderId="10" xfId="0" applyFont="1" applyFill="1" applyBorder="1" applyAlignment="1">
      <alignment horizontal="center" vertical="center" wrapText="1"/>
    </xf>
    <xf numFmtId="0" fontId="21" fillId="5" borderId="8" xfId="0" applyFont="1" applyFill="1" applyBorder="1"/>
    <xf numFmtId="3" fontId="21" fillId="5" borderId="12" xfId="0" applyNumberFormat="1" applyFont="1" applyFill="1" applyBorder="1"/>
    <xf numFmtId="0" fontId="21" fillId="5" borderId="3" xfId="0" applyFont="1" applyFill="1" applyBorder="1" applyAlignment="1">
      <alignment horizontal="left"/>
    </xf>
    <xf numFmtId="3" fontId="18" fillId="5" borderId="3" xfId="0" applyNumberFormat="1" applyFont="1" applyFill="1" applyBorder="1" applyAlignment="1">
      <alignment horizontal="right"/>
    </xf>
    <xf numFmtId="3" fontId="21" fillId="5" borderId="3" xfId="0" applyNumberFormat="1" applyFont="1" applyFill="1" applyBorder="1" applyAlignment="1">
      <alignment horizontal="right"/>
    </xf>
    <xf numFmtId="0" fontId="21" fillId="5" borderId="12" xfId="0" applyFont="1" applyFill="1" applyBorder="1"/>
    <xf numFmtId="9" fontId="21" fillId="5" borderId="12" xfId="2" applyFont="1" applyFill="1" applyBorder="1" applyAlignment="1">
      <alignment horizontal="right"/>
    </xf>
    <xf numFmtId="0" fontId="18" fillId="5" borderId="20" xfId="0" applyFont="1" applyFill="1" applyBorder="1"/>
    <xf numFmtId="0" fontId="18" fillId="5" borderId="23" xfId="0" applyFont="1" applyFill="1" applyBorder="1"/>
    <xf numFmtId="0" fontId="0" fillId="5" borderId="1" xfId="0" applyFill="1" applyBorder="1"/>
    <xf numFmtId="0" fontId="20" fillId="5" borderId="32" xfId="0" applyFont="1" applyFill="1" applyBorder="1" applyAlignment="1">
      <alignment horizontal="left"/>
    </xf>
    <xf numFmtId="0" fontId="14" fillId="5" borderId="0" xfId="0" applyFont="1" applyFill="1" applyBorder="1" applyAlignment="1">
      <alignment horizontal="left" wrapText="1"/>
    </xf>
    <xf numFmtId="0" fontId="0" fillId="0" borderId="0" xfId="0" applyAlignment="1">
      <alignment horizontal="left" vertical="center" wrapText="1"/>
    </xf>
    <xf numFmtId="0" fontId="2" fillId="0" borderId="0" xfId="0" applyFont="1"/>
    <xf numFmtId="43" fontId="0" fillId="5" borderId="3" xfId="1" applyFont="1" applyFill="1" applyBorder="1" applyAlignment="1">
      <alignment horizontal="center"/>
    </xf>
    <xf numFmtId="0" fontId="0" fillId="5" borderId="0" xfId="0" applyFill="1" applyBorder="1" applyAlignment="1">
      <alignment horizontal="left"/>
    </xf>
    <xf numFmtId="0" fontId="18" fillId="0" borderId="0" xfId="0" applyFont="1"/>
    <xf numFmtId="43" fontId="18" fillId="0" borderId="0" xfId="1" applyFont="1"/>
    <xf numFmtId="0" fontId="21" fillId="0" borderId="0" xfId="0" applyFont="1"/>
    <xf numFmtId="43" fontId="18" fillId="5" borderId="0" xfId="0" applyNumberFormat="1" applyFont="1" applyFill="1" applyBorder="1"/>
    <xf numFmtId="43" fontId="18" fillId="5" borderId="7" xfId="1" applyFont="1" applyFill="1" applyBorder="1"/>
    <xf numFmtId="43" fontId="18" fillId="5" borderId="7" xfId="0" applyNumberFormat="1" applyFont="1" applyFill="1" applyBorder="1"/>
    <xf numFmtId="9" fontId="18" fillId="5" borderId="38" xfId="2" applyFont="1" applyFill="1" applyBorder="1"/>
    <xf numFmtId="43" fontId="18" fillId="5" borderId="14" xfId="0" applyNumberFormat="1" applyFont="1" applyFill="1" applyBorder="1"/>
    <xf numFmtId="43" fontId="18" fillId="5" borderId="13" xfId="0" applyNumberFormat="1" applyFont="1" applyFill="1" applyBorder="1"/>
    <xf numFmtId="43" fontId="18" fillId="5" borderId="14" xfId="1" applyFont="1" applyFill="1" applyBorder="1"/>
    <xf numFmtId="9" fontId="2" fillId="5" borderId="38" xfId="0" applyNumberFormat="1" applyFont="1" applyFill="1" applyBorder="1"/>
    <xf numFmtId="43" fontId="2" fillId="5" borderId="14" xfId="1" applyFont="1" applyFill="1" applyBorder="1"/>
    <xf numFmtId="43" fontId="2" fillId="5" borderId="13" xfId="1" applyFont="1" applyFill="1" applyBorder="1"/>
    <xf numFmtId="9" fontId="21" fillId="5" borderId="38" xfId="2" applyFont="1" applyFill="1" applyBorder="1"/>
    <xf numFmtId="43" fontId="21" fillId="5" borderId="14" xfId="0" applyNumberFormat="1" applyFont="1" applyFill="1" applyBorder="1"/>
    <xf numFmtId="43" fontId="21" fillId="5" borderId="13" xfId="0" applyNumberFormat="1" applyFont="1" applyFill="1" applyBorder="1"/>
    <xf numFmtId="43" fontId="21" fillId="5" borderId="14" xfId="1" applyFont="1" applyFill="1" applyBorder="1"/>
    <xf numFmtId="0" fontId="0" fillId="5" borderId="28" xfId="0" applyFill="1" applyBorder="1"/>
    <xf numFmtId="0" fontId="0" fillId="5" borderId="29" xfId="0" applyFill="1" applyBorder="1"/>
    <xf numFmtId="0" fontId="0" fillId="5" borderId="19" xfId="0" applyFill="1" applyBorder="1"/>
    <xf numFmtId="0" fontId="0" fillId="5" borderId="20" xfId="0" applyFill="1" applyBorder="1"/>
    <xf numFmtId="0" fontId="0" fillId="5" borderId="23" xfId="0" applyFill="1" applyBorder="1"/>
    <xf numFmtId="0" fontId="18" fillId="5" borderId="2" xfId="0" applyFont="1" applyFill="1" applyBorder="1"/>
    <xf numFmtId="0" fontId="2" fillId="5" borderId="19" xfId="0" applyFont="1" applyFill="1" applyBorder="1"/>
    <xf numFmtId="43" fontId="2" fillId="5" borderId="2" xfId="1" applyFont="1" applyFill="1" applyBorder="1"/>
    <xf numFmtId="0" fontId="21" fillId="5" borderId="19" xfId="0" applyFont="1" applyFill="1" applyBorder="1"/>
    <xf numFmtId="0" fontId="21" fillId="5" borderId="2" xfId="0" applyFont="1" applyFill="1" applyBorder="1"/>
    <xf numFmtId="9" fontId="0" fillId="5" borderId="23" xfId="0" applyNumberFormat="1" applyFill="1" applyBorder="1"/>
    <xf numFmtId="43" fontId="0" fillId="5" borderId="23" xfId="0" applyNumberFormat="1" applyFill="1" applyBorder="1"/>
    <xf numFmtId="0" fontId="2" fillId="5" borderId="4" xfId="0" applyFont="1" applyFill="1" applyBorder="1"/>
    <xf numFmtId="0" fontId="22" fillId="5" borderId="24" xfId="0" applyFont="1" applyFill="1" applyBorder="1"/>
    <xf numFmtId="0" fontId="0" fillId="5" borderId="24" xfId="0" applyFill="1" applyBorder="1"/>
    <xf numFmtId="0" fontId="0" fillId="5" borderId="5" xfId="0" applyFill="1" applyBorder="1"/>
    <xf numFmtId="0" fontId="0" fillId="5" borderId="6" xfId="0" applyFill="1" applyBorder="1"/>
    <xf numFmtId="0" fontId="0" fillId="5" borderId="0" xfId="0" applyFill="1" applyBorder="1"/>
    <xf numFmtId="0" fontId="16" fillId="5" borderId="7" xfId="0" applyFont="1" applyFill="1" applyBorder="1" applyAlignment="1">
      <alignment horizontal="center"/>
    </xf>
    <xf numFmtId="0" fontId="22" fillId="5" borderId="6" xfId="0" applyFont="1" applyFill="1" applyBorder="1"/>
    <xf numFmtId="0" fontId="0" fillId="5" borderId="7" xfId="0" applyFill="1" applyBorder="1"/>
    <xf numFmtId="0" fontId="22" fillId="5" borderId="8" xfId="0" applyFont="1" applyFill="1" applyBorder="1"/>
    <xf numFmtId="0" fontId="0" fillId="5" borderId="25" xfId="0" applyFill="1" applyBorder="1"/>
    <xf numFmtId="0" fontId="0" fillId="5" borderId="9" xfId="0" applyFill="1" applyBorder="1"/>
    <xf numFmtId="0" fontId="0" fillId="5" borderId="8" xfId="0" applyFill="1" applyBorder="1"/>
    <xf numFmtId="0" fontId="16" fillId="5" borderId="28" xfId="0" applyFont="1" applyFill="1" applyBorder="1" applyAlignment="1">
      <alignment horizontal="center"/>
    </xf>
    <xf numFmtId="0" fontId="0" fillId="4" borderId="0" xfId="0" applyFill="1" applyBorder="1"/>
    <xf numFmtId="0" fontId="3" fillId="5" borderId="26" xfId="0" applyFont="1" applyFill="1" applyBorder="1" applyAlignment="1">
      <alignment horizontal="right" vertical="center" wrapText="1"/>
    </xf>
    <xf numFmtId="0" fontId="3" fillId="5" borderId="5" xfId="0" applyFont="1" applyFill="1" applyBorder="1" applyAlignment="1">
      <alignment vertical="center" wrapText="1"/>
    </xf>
    <xf numFmtId="43" fontId="3" fillId="5" borderId="10" xfId="1" applyFont="1" applyFill="1" applyBorder="1"/>
    <xf numFmtId="43" fontId="4" fillId="5" borderId="24" xfId="1" applyFont="1" applyFill="1" applyBorder="1"/>
    <xf numFmtId="0" fontId="4" fillId="5" borderId="19" xfId="0" applyFont="1" applyFill="1" applyBorder="1" applyAlignment="1">
      <alignment vertical="center" wrapText="1"/>
    </xf>
    <xf numFmtId="0" fontId="4" fillId="5" borderId="7" xfId="0" applyFont="1" applyFill="1" applyBorder="1" applyAlignment="1">
      <alignment vertical="center" wrapText="1"/>
    </xf>
    <xf numFmtId="43" fontId="4" fillId="5" borderId="11" xfId="1" applyFont="1" applyFill="1" applyBorder="1"/>
    <xf numFmtId="43" fontId="4" fillId="5" borderId="0" xfId="1" applyFont="1" applyFill="1" applyBorder="1"/>
    <xf numFmtId="0" fontId="4" fillId="5" borderId="27" xfId="0" applyFont="1" applyFill="1" applyBorder="1" applyAlignment="1">
      <alignment vertical="center" wrapText="1"/>
    </xf>
    <xf numFmtId="0" fontId="4" fillId="5" borderId="9" xfId="0" applyFont="1" applyFill="1" applyBorder="1" applyAlignment="1">
      <alignment vertical="center" wrapText="1"/>
    </xf>
    <xf numFmtId="43" fontId="4" fillId="5" borderId="12" xfId="1" applyFont="1" applyFill="1" applyBorder="1"/>
    <xf numFmtId="43" fontId="4" fillId="5" borderId="25" xfId="1" applyFont="1" applyFill="1" applyBorder="1"/>
    <xf numFmtId="0" fontId="3" fillId="5" borderId="26" xfId="0" applyFont="1" applyFill="1" applyBorder="1" applyAlignment="1">
      <alignment vertical="center" wrapText="1"/>
    </xf>
    <xf numFmtId="43" fontId="3" fillId="5" borderId="10" xfId="1" applyFont="1" applyFill="1" applyBorder="1" applyAlignment="1">
      <alignment horizontal="center" vertical="center"/>
    </xf>
    <xf numFmtId="43" fontId="4" fillId="5" borderId="24" xfId="1" applyFont="1" applyFill="1" applyBorder="1" applyAlignment="1">
      <alignment horizontal="center" vertical="center"/>
    </xf>
    <xf numFmtId="0" fontId="4" fillId="5" borderId="20" xfId="0" applyFont="1" applyFill="1" applyBorder="1" applyAlignment="1"/>
    <xf numFmtId="0" fontId="4" fillId="5" borderId="21" xfId="0" applyFont="1" applyFill="1" applyBorder="1"/>
    <xf numFmtId="43" fontId="4" fillId="5" borderId="22" xfId="1" applyFont="1" applyFill="1" applyBorder="1"/>
    <xf numFmtId="43" fontId="4" fillId="5" borderId="23" xfId="1" applyFont="1" applyFill="1" applyBorder="1"/>
    <xf numFmtId="0" fontId="4" fillId="5" borderId="0" xfId="0" applyFont="1" applyFill="1" applyBorder="1"/>
    <xf numFmtId="0" fontId="4" fillId="5" borderId="0" xfId="0" applyFont="1" applyFill="1" applyBorder="1" applyAlignment="1">
      <alignment horizontal="center"/>
    </xf>
    <xf numFmtId="0" fontId="3" fillId="5" borderId="28" xfId="0" applyFont="1" applyFill="1" applyBorder="1" applyAlignment="1">
      <alignment horizontal="center"/>
    </xf>
    <xf numFmtId="43" fontId="4" fillId="5" borderId="4" xfId="1" applyFont="1" applyFill="1" applyBorder="1"/>
    <xf numFmtId="43" fontId="4" fillId="5" borderId="5" xfId="1" applyFont="1" applyFill="1" applyBorder="1"/>
    <xf numFmtId="43" fontId="4" fillId="5" borderId="7" xfId="1" applyFont="1" applyFill="1" applyBorder="1"/>
    <xf numFmtId="43" fontId="4" fillId="5" borderId="4" xfId="1" applyFont="1" applyFill="1" applyBorder="1" applyAlignment="1">
      <alignment horizontal="center" vertical="center"/>
    </xf>
    <xf numFmtId="43" fontId="4" fillId="5" borderId="5" xfId="1" applyFont="1" applyFill="1" applyBorder="1" applyAlignment="1">
      <alignment horizontal="center" vertical="center"/>
    </xf>
    <xf numFmtId="43" fontId="4" fillId="5" borderId="8" xfId="1" applyFont="1" applyFill="1" applyBorder="1"/>
    <xf numFmtId="43" fontId="4" fillId="5" borderId="2" xfId="1" applyFont="1" applyFill="1" applyBorder="1"/>
    <xf numFmtId="43" fontId="4" fillId="5" borderId="33" xfId="1" applyFont="1" applyFill="1" applyBorder="1"/>
    <xf numFmtId="43" fontId="4" fillId="5" borderId="1" xfId="1" applyFont="1" applyFill="1" applyBorder="1"/>
    <xf numFmtId="43" fontId="4" fillId="5" borderId="31" xfId="1" applyFont="1" applyFill="1" applyBorder="1"/>
    <xf numFmtId="43" fontId="4" fillId="5" borderId="31" xfId="1" applyFont="1" applyFill="1" applyBorder="1" applyAlignment="1">
      <alignment horizontal="center" vertical="center"/>
    </xf>
    <xf numFmtId="43" fontId="4" fillId="5" borderId="39" xfId="1" applyFont="1" applyFill="1" applyBorder="1"/>
    <xf numFmtId="43" fontId="4" fillId="5" borderId="21" xfId="1" applyFont="1" applyFill="1" applyBorder="1"/>
    <xf numFmtId="0" fontId="3" fillId="5" borderId="32" xfId="0" applyFont="1" applyFill="1" applyBorder="1"/>
    <xf numFmtId="0" fontId="3" fillId="5" borderId="35" xfId="0" applyFont="1" applyFill="1" applyBorder="1" applyAlignment="1">
      <alignment horizontal="center"/>
    </xf>
    <xf numFmtId="0" fontId="3" fillId="5" borderId="34" xfId="0" applyFont="1" applyFill="1" applyBorder="1" applyAlignment="1">
      <alignment horizontal="center"/>
    </xf>
    <xf numFmtId="0" fontId="4" fillId="5" borderId="20" xfId="0" applyFont="1" applyFill="1" applyBorder="1"/>
    <xf numFmtId="0" fontId="6" fillId="5" borderId="39" xfId="0" applyFont="1" applyFill="1" applyBorder="1" applyAlignment="1">
      <alignment wrapText="1"/>
    </xf>
    <xf numFmtId="0" fontId="6" fillId="5" borderId="23" xfId="0" applyFont="1" applyFill="1" applyBorder="1" applyAlignment="1">
      <alignment wrapText="1"/>
    </xf>
    <xf numFmtId="0" fontId="6" fillId="5" borderId="21" xfId="0" applyFont="1" applyFill="1" applyBorder="1" applyAlignment="1">
      <alignment wrapText="1"/>
    </xf>
    <xf numFmtId="0" fontId="4" fillId="5" borderId="26" xfId="0" applyFont="1" applyFill="1" applyBorder="1"/>
    <xf numFmtId="43" fontId="4" fillId="5" borderId="10" xfId="1" applyFont="1" applyFill="1" applyBorder="1"/>
    <xf numFmtId="43" fontId="3" fillId="5" borderId="0" xfId="1" applyFont="1" applyFill="1" applyBorder="1"/>
    <xf numFmtId="0" fontId="4" fillId="5" borderId="19" xfId="0" applyFont="1" applyFill="1" applyBorder="1"/>
    <xf numFmtId="0" fontId="4" fillId="5" borderId="27" xfId="0" quotePrefix="1" applyFont="1" applyFill="1" applyBorder="1"/>
    <xf numFmtId="9" fontId="4" fillId="5" borderId="12" xfId="2" applyFont="1" applyFill="1" applyBorder="1"/>
    <xf numFmtId="0" fontId="4" fillId="5" borderId="13" xfId="0" applyFont="1" applyFill="1" applyBorder="1" applyAlignment="1">
      <alignment horizontal="center"/>
    </xf>
    <xf numFmtId="43" fontId="3" fillId="5" borderId="11" xfId="1" applyFont="1" applyFill="1" applyBorder="1" applyAlignment="1">
      <alignment vertical="center"/>
    </xf>
    <xf numFmtId="43" fontId="3" fillId="5" borderId="11" xfId="1" applyFont="1" applyFill="1" applyBorder="1"/>
    <xf numFmtId="0" fontId="4" fillId="5" borderId="19" xfId="0" applyFont="1" applyFill="1" applyBorder="1" applyAlignment="1">
      <alignment wrapText="1"/>
    </xf>
    <xf numFmtId="0" fontId="4" fillId="5" borderId="7" xfId="0" applyFont="1" applyFill="1" applyBorder="1" applyAlignment="1">
      <alignment wrapText="1"/>
    </xf>
    <xf numFmtId="9" fontId="4" fillId="5" borderId="11" xfId="2" applyFont="1" applyFill="1" applyBorder="1"/>
    <xf numFmtId="43" fontId="4" fillId="5" borderId="0" xfId="1" applyFont="1" applyFill="1" applyBorder="1" applyAlignment="1">
      <alignment vertical="center"/>
    </xf>
    <xf numFmtId="0" fontId="4" fillId="5" borderId="19" xfId="0" applyFont="1" applyFill="1" applyBorder="1" applyAlignment="1">
      <alignment horizontal="left" wrapText="1"/>
    </xf>
    <xf numFmtId="0" fontId="4" fillId="5" borderId="7" xfId="0" applyFont="1" applyFill="1" applyBorder="1" applyAlignment="1">
      <alignment horizontal="left" wrapText="1"/>
    </xf>
    <xf numFmtId="0" fontId="4" fillId="5" borderId="19" xfId="0" quotePrefix="1" applyFont="1" applyFill="1" applyBorder="1"/>
    <xf numFmtId="43" fontId="4" fillId="5" borderId="0" xfId="1" applyFont="1" applyFill="1" applyBorder="1" applyAlignment="1">
      <alignment horizontal="center"/>
    </xf>
    <xf numFmtId="9" fontId="4" fillId="5" borderId="13" xfId="2" applyFont="1" applyFill="1" applyBorder="1"/>
    <xf numFmtId="0" fontId="3" fillId="5" borderId="13" xfId="0" applyFont="1" applyFill="1" applyBorder="1" applyAlignment="1">
      <alignment horizontal="center"/>
    </xf>
    <xf numFmtId="0" fontId="4" fillId="5" borderId="7" xfId="0" applyFont="1" applyFill="1" applyBorder="1"/>
    <xf numFmtId="43" fontId="3" fillId="5" borderId="13" xfId="1" applyFont="1" applyFill="1" applyBorder="1"/>
    <xf numFmtId="0" fontId="4" fillId="5" borderId="14" xfId="0" applyFont="1" applyFill="1" applyBorder="1" applyAlignment="1">
      <alignment wrapText="1"/>
    </xf>
    <xf numFmtId="43" fontId="4" fillId="5" borderId="13" xfId="1" applyFont="1" applyFill="1" applyBorder="1" applyAlignment="1">
      <alignment vertical="center"/>
    </xf>
    <xf numFmtId="43" fontId="4" fillId="5" borderId="10" xfId="1" applyFont="1" applyFill="1" applyBorder="1" applyAlignment="1">
      <alignment horizontal="center"/>
    </xf>
    <xf numFmtId="43" fontId="4" fillId="5" borderId="11" xfId="1" applyFont="1" applyFill="1" applyBorder="1" applyAlignment="1">
      <alignment horizontal="center"/>
    </xf>
    <xf numFmtId="43" fontId="4" fillId="5" borderId="11" xfId="1" applyFont="1" applyFill="1" applyBorder="1" applyAlignment="1">
      <alignment vertical="center"/>
    </xf>
    <xf numFmtId="43" fontId="3" fillId="5" borderId="3" xfId="1" applyFont="1" applyFill="1" applyBorder="1"/>
    <xf numFmtId="43" fontId="4" fillId="5" borderId="3" xfId="1" applyFont="1" applyFill="1" applyBorder="1" applyAlignment="1">
      <alignment vertical="center"/>
    </xf>
    <xf numFmtId="43" fontId="4" fillId="5" borderId="10" xfId="1" applyFont="1" applyFill="1" applyBorder="1" applyAlignment="1">
      <alignment vertical="center"/>
    </xf>
    <xf numFmtId="43" fontId="3" fillId="5" borderId="3" xfId="1" applyFont="1" applyFill="1" applyBorder="1" applyAlignment="1">
      <alignment vertical="center"/>
    </xf>
    <xf numFmtId="0" fontId="3" fillId="5" borderId="37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vertical="center"/>
    </xf>
    <xf numFmtId="9" fontId="3" fillId="5" borderId="10" xfId="1" applyNumberFormat="1" applyFont="1" applyFill="1" applyBorder="1"/>
    <xf numFmtId="9" fontId="4" fillId="5" borderId="4" xfId="1" applyNumberFormat="1" applyFont="1" applyFill="1" applyBorder="1"/>
    <xf numFmtId="9" fontId="4" fillId="5" borderId="24" xfId="1" applyNumberFormat="1" applyFont="1" applyFill="1" applyBorder="1"/>
    <xf numFmtId="9" fontId="4" fillId="5" borderId="5" xfId="1" applyNumberFormat="1" applyFont="1" applyFill="1" applyBorder="1"/>
    <xf numFmtId="43" fontId="4" fillId="5" borderId="6" xfId="1" applyFont="1" applyFill="1" applyBorder="1"/>
    <xf numFmtId="0" fontId="4" fillId="5" borderId="27" xfId="0" applyFont="1" applyFill="1" applyBorder="1"/>
    <xf numFmtId="9" fontId="4" fillId="5" borderId="10" xfId="1" applyNumberFormat="1" applyFont="1" applyFill="1" applyBorder="1"/>
    <xf numFmtId="43" fontId="4" fillId="5" borderId="0" xfId="0" applyNumberFormat="1" applyFont="1" applyFill="1" applyBorder="1"/>
    <xf numFmtId="0" fontId="4" fillId="5" borderId="2" xfId="0" applyFont="1" applyFill="1" applyBorder="1" applyAlignment="1">
      <alignment horizontal="center"/>
    </xf>
    <xf numFmtId="0" fontId="20" fillId="5" borderId="32" xfId="0" applyFont="1" applyFill="1" applyBorder="1"/>
    <xf numFmtId="0" fontId="18" fillId="5" borderId="28" xfId="0" applyFont="1" applyFill="1" applyBorder="1"/>
    <xf numFmtId="0" fontId="18" fillId="5" borderId="4" xfId="0" applyFont="1" applyFill="1" applyBorder="1" applyAlignment="1">
      <alignment horizontal="left"/>
    </xf>
    <xf numFmtId="0" fontId="4" fillId="5" borderId="2" xfId="0" applyFont="1" applyFill="1" applyBorder="1"/>
    <xf numFmtId="0" fontId="4" fillId="5" borderId="23" xfId="0" applyFont="1" applyFill="1" applyBorder="1"/>
    <xf numFmtId="0" fontId="10" fillId="5" borderId="32" xfId="0" applyFont="1" applyFill="1" applyBorder="1" applyAlignment="1">
      <alignment vertical="center"/>
    </xf>
    <xf numFmtId="0" fontId="4" fillId="5" borderId="19" xfId="0" applyFont="1" applyFill="1" applyBorder="1" applyAlignment="1">
      <alignment horizontal="right" vertical="center" wrapText="1"/>
    </xf>
    <xf numFmtId="43" fontId="4" fillId="5" borderId="23" xfId="0" applyNumberFormat="1" applyFont="1" applyFill="1" applyBorder="1"/>
    <xf numFmtId="0" fontId="4" fillId="5" borderId="1" xfId="0" applyFont="1" applyFill="1" applyBorder="1"/>
    <xf numFmtId="0" fontId="10" fillId="5" borderId="32" xfId="0" applyFont="1" applyFill="1" applyBorder="1"/>
    <xf numFmtId="0" fontId="11" fillId="5" borderId="28" xfId="0" applyFont="1" applyFill="1" applyBorder="1" applyAlignment="1">
      <alignment horizontal="center"/>
    </xf>
    <xf numFmtId="0" fontId="21" fillId="5" borderId="19" xfId="0" applyFont="1" applyFill="1" applyBorder="1" applyAlignment="1">
      <alignment wrapText="1"/>
    </xf>
    <xf numFmtId="0" fontId="9" fillId="5" borderId="24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vertical="center" wrapText="1"/>
    </xf>
    <xf numFmtId="43" fontId="3" fillId="5" borderId="13" xfId="0" applyNumberFormat="1" applyFont="1" applyFill="1" applyBorder="1"/>
    <xf numFmtId="43" fontId="3" fillId="5" borderId="13" xfId="1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right" vertical="center" wrapText="1"/>
    </xf>
    <xf numFmtId="0" fontId="3" fillId="5" borderId="0" xfId="0" applyFont="1" applyFill="1" applyBorder="1"/>
    <xf numFmtId="43" fontId="4" fillId="5" borderId="16" xfId="0" applyNumberFormat="1" applyFont="1" applyFill="1" applyBorder="1"/>
    <xf numFmtId="0" fontId="4" fillId="5" borderId="28" xfId="0" applyFont="1" applyFill="1" applyBorder="1"/>
    <xf numFmtId="0" fontId="4" fillId="5" borderId="29" xfId="0" applyFont="1" applyFill="1" applyBorder="1"/>
    <xf numFmtId="0" fontId="4" fillId="5" borderId="32" xfId="0" applyFont="1" applyFill="1" applyBorder="1"/>
    <xf numFmtId="43" fontId="3" fillId="5" borderId="2" xfId="1" applyFont="1" applyFill="1" applyBorder="1"/>
    <xf numFmtId="0" fontId="4" fillId="5" borderId="3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left" vertical="top"/>
    </xf>
    <xf numFmtId="0" fontId="4" fillId="5" borderId="0" xfId="0" applyFont="1" applyFill="1" applyBorder="1" applyAlignment="1">
      <alignment horizontal="left" vertical="top"/>
    </xf>
    <xf numFmtId="43" fontId="4" fillId="5" borderId="3" xfId="1" applyFont="1" applyFill="1" applyBorder="1"/>
    <xf numFmtId="0" fontId="4" fillId="5" borderId="0" xfId="0" applyFont="1" applyFill="1" applyBorder="1" applyAlignment="1">
      <alignment horizontal="right"/>
    </xf>
    <xf numFmtId="0" fontId="4" fillId="5" borderId="3" xfId="1" applyNumberFormat="1" applyFont="1" applyFill="1" applyBorder="1"/>
    <xf numFmtId="0" fontId="4" fillId="5" borderId="2" xfId="1" applyNumberFormat="1" applyFont="1" applyFill="1" applyBorder="1"/>
    <xf numFmtId="0" fontId="6" fillId="5" borderId="0" xfId="0" applyFont="1" applyFill="1" applyBorder="1" applyAlignment="1">
      <alignment horizontal="center"/>
    </xf>
    <xf numFmtId="43" fontId="15" fillId="5" borderId="3" xfId="1" applyFont="1" applyFill="1" applyBorder="1" applyAlignment="1">
      <alignment horizontal="center"/>
    </xf>
    <xf numFmtId="0" fontId="21" fillId="5" borderId="0" xfId="0" applyFont="1" applyFill="1" applyBorder="1"/>
    <xf numFmtId="9" fontId="21" fillId="5" borderId="0" xfId="2" applyFont="1" applyFill="1" applyBorder="1" applyAlignment="1">
      <alignment horizontal="right"/>
    </xf>
    <xf numFmtId="0" fontId="18" fillId="5" borderId="0" xfId="0" applyFont="1" applyFill="1" applyBorder="1"/>
    <xf numFmtId="0" fontId="18" fillId="5" borderId="0" xfId="0" applyFont="1" applyFill="1" applyBorder="1" applyAlignment="1">
      <alignment wrapText="1"/>
    </xf>
    <xf numFmtId="9" fontId="18" fillId="5" borderId="0" xfId="2" applyFont="1" applyFill="1" applyBorder="1" applyAlignment="1">
      <alignment horizontal="right"/>
    </xf>
    <xf numFmtId="0" fontId="21" fillId="5" borderId="0" xfId="0" applyFont="1" applyFill="1" applyBorder="1" applyAlignment="1"/>
    <xf numFmtId="43" fontId="4" fillId="5" borderId="9" xfId="1" applyFont="1" applyFill="1" applyBorder="1"/>
    <xf numFmtId="43" fontId="3" fillId="5" borderId="12" xfId="1" applyFont="1" applyFill="1" applyBorder="1"/>
    <xf numFmtId="0" fontId="3" fillId="5" borderId="29" xfId="0" applyFont="1" applyFill="1" applyBorder="1" applyAlignment="1">
      <alignment horizontal="center"/>
    </xf>
    <xf numFmtId="0" fontId="6" fillId="5" borderId="1" xfId="0" applyFont="1" applyFill="1" applyBorder="1" applyAlignment="1">
      <alignment wrapText="1"/>
    </xf>
    <xf numFmtId="43" fontId="4" fillId="5" borderId="28" xfId="1" applyFont="1" applyFill="1" applyBorder="1"/>
    <xf numFmtId="43" fontId="4" fillId="5" borderId="29" xfId="1" applyFont="1" applyFill="1" applyBorder="1"/>
    <xf numFmtId="9" fontId="4" fillId="5" borderId="31" xfId="1" applyNumberFormat="1" applyFont="1" applyFill="1" applyBorder="1"/>
    <xf numFmtId="0" fontId="10" fillId="5" borderId="15" xfId="0" applyFont="1" applyFill="1" applyBorder="1"/>
    <xf numFmtId="0" fontId="4" fillId="5" borderId="15" xfId="0" applyFont="1" applyFill="1" applyBorder="1"/>
    <xf numFmtId="0" fontId="3" fillId="5" borderId="17" xfId="0" applyFont="1" applyFill="1" applyBorder="1" applyAlignment="1">
      <alignment horizontal="center"/>
    </xf>
    <xf numFmtId="0" fontId="4" fillId="5" borderId="28" xfId="0" applyFont="1" applyFill="1" applyBorder="1" applyAlignment="1">
      <alignment horizontal="center"/>
    </xf>
    <xf numFmtId="0" fontId="4" fillId="5" borderId="29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4" fillId="0" borderId="0" xfId="0" applyFont="1" applyFill="1" applyBorder="1" applyAlignment="1">
      <alignment vertical="top"/>
    </xf>
    <xf numFmtId="0" fontId="0" fillId="0" borderId="0" xfId="0" applyFill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43" fontId="18" fillId="0" borderId="0" xfId="1" applyFont="1" applyBorder="1"/>
    <xf numFmtId="0" fontId="3" fillId="5" borderId="28" xfId="0" applyFont="1" applyFill="1" applyBorder="1"/>
    <xf numFmtId="0" fontId="4" fillId="5" borderId="40" xfId="0" quotePrefix="1" applyFont="1" applyFill="1" applyBorder="1"/>
    <xf numFmtId="0" fontId="4" fillId="5" borderId="30" xfId="0" applyFont="1" applyFill="1" applyBorder="1"/>
    <xf numFmtId="0" fontId="4" fillId="5" borderId="41" xfId="0" quotePrefix="1" applyFont="1" applyFill="1" applyBorder="1" applyAlignment="1">
      <alignment horizontal="right"/>
    </xf>
    <xf numFmtId="0" fontId="5" fillId="5" borderId="41" xfId="0" quotePrefix="1" applyFont="1" applyFill="1" applyBorder="1" applyAlignment="1">
      <alignment horizontal="right"/>
    </xf>
    <xf numFmtId="0" fontId="4" fillId="5" borderId="40" xfId="0" quotePrefix="1" applyFont="1" applyFill="1" applyBorder="1" applyAlignment="1">
      <alignment horizontal="left"/>
    </xf>
    <xf numFmtId="0" fontId="10" fillId="5" borderId="19" xfId="0" applyFont="1" applyFill="1" applyBorder="1"/>
    <xf numFmtId="0" fontId="3" fillId="5" borderId="23" xfId="0" applyFont="1" applyFill="1" applyBorder="1"/>
    <xf numFmtId="0" fontId="10" fillId="5" borderId="42" xfId="0" applyFont="1" applyFill="1" applyBorder="1"/>
    <xf numFmtId="0" fontId="3" fillId="5" borderId="36" xfId="0" applyFont="1" applyFill="1" applyBorder="1" applyAlignment="1">
      <alignment horizontal="center"/>
    </xf>
    <xf numFmtId="0" fontId="4" fillId="5" borderId="35" xfId="0" applyFont="1" applyFill="1" applyBorder="1" applyAlignment="1">
      <alignment horizontal="center"/>
    </xf>
    <xf numFmtId="0" fontId="4" fillId="5" borderId="34" xfId="0" applyFont="1" applyFill="1" applyBorder="1" applyAlignment="1">
      <alignment horizontal="center"/>
    </xf>
    <xf numFmtId="0" fontId="4" fillId="5" borderId="41" xfId="0" applyFont="1" applyFill="1" applyBorder="1" applyAlignment="1">
      <alignment vertical="center"/>
    </xf>
    <xf numFmtId="0" fontId="4" fillId="5" borderId="43" xfId="0" applyFont="1" applyFill="1" applyBorder="1"/>
    <xf numFmtId="0" fontId="4" fillId="5" borderId="44" xfId="0" quotePrefix="1" applyFont="1" applyFill="1" applyBorder="1"/>
    <xf numFmtId="0" fontId="4" fillId="5" borderId="41" xfId="0" quotePrefix="1" applyFont="1" applyFill="1" applyBorder="1"/>
    <xf numFmtId="0" fontId="4" fillId="5" borderId="45" xfId="0" quotePrefix="1" applyFont="1" applyFill="1" applyBorder="1" applyAlignment="1">
      <alignment horizontal="left"/>
    </xf>
    <xf numFmtId="43" fontId="3" fillId="5" borderId="11" xfId="1" applyFont="1" applyFill="1" applyBorder="1" applyAlignment="1">
      <alignment horizontal="left" vertical="center"/>
    </xf>
    <xf numFmtId="43" fontId="3" fillId="5" borderId="0" xfId="1" applyFont="1" applyFill="1" applyBorder="1" applyAlignment="1">
      <alignment horizontal="left" vertical="center"/>
    </xf>
    <xf numFmtId="0" fontId="4" fillId="5" borderId="48" xfId="0" applyFont="1" applyFill="1" applyBorder="1"/>
    <xf numFmtId="43" fontId="4" fillId="5" borderId="49" xfId="0" applyNumberFormat="1" applyFont="1" applyFill="1" applyBorder="1"/>
    <xf numFmtId="43" fontId="4" fillId="5" borderId="47" xfId="0" applyNumberFormat="1" applyFont="1" applyFill="1" applyBorder="1"/>
    <xf numFmtId="43" fontId="4" fillId="5" borderId="50" xfId="0" applyNumberFormat="1" applyFont="1" applyFill="1" applyBorder="1"/>
    <xf numFmtId="43" fontId="4" fillId="5" borderId="48" xfId="0" applyNumberFormat="1" applyFont="1" applyFill="1" applyBorder="1"/>
    <xf numFmtId="43" fontId="4" fillId="5" borderId="46" xfId="0" applyNumberFormat="1" applyFont="1" applyFill="1" applyBorder="1"/>
    <xf numFmtId="43" fontId="3" fillId="5" borderId="51" xfId="0" applyNumberFormat="1" applyFont="1" applyFill="1" applyBorder="1" applyAlignment="1">
      <alignment horizontal="left" vertical="center"/>
    </xf>
    <xf numFmtId="0" fontId="4" fillId="5" borderId="0" xfId="0" applyFont="1" applyFill="1" applyBorder="1" applyAlignment="1">
      <alignment vertical="center" wrapText="1"/>
    </xf>
    <xf numFmtId="9" fontId="4" fillId="5" borderId="3" xfId="2" applyFont="1" applyFill="1" applyBorder="1"/>
    <xf numFmtId="0" fontId="9" fillId="5" borderId="28" xfId="0" applyFont="1" applyFill="1" applyBorder="1" applyAlignment="1">
      <alignment horizontal="center" vertical="center" wrapText="1"/>
    </xf>
    <xf numFmtId="0" fontId="4" fillId="5" borderId="28" xfId="0" applyFont="1" applyFill="1" applyBorder="1" applyAlignment="1">
      <alignment horizontal="left"/>
    </xf>
    <xf numFmtId="0" fontId="10" fillId="5" borderId="18" xfId="0" applyFont="1" applyFill="1" applyBorder="1" applyAlignment="1">
      <alignment horizontal="left" vertical="center"/>
    </xf>
    <xf numFmtId="43" fontId="4" fillId="2" borderId="0" xfId="0" applyNumberFormat="1" applyFont="1" applyFill="1" applyBorder="1"/>
    <xf numFmtId="43" fontId="3" fillId="5" borderId="13" xfId="0" applyNumberFormat="1" applyFont="1" applyFill="1" applyBorder="1" applyAlignment="1">
      <alignment horizontal="left" wrapText="1"/>
    </xf>
    <xf numFmtId="43" fontId="4" fillId="5" borderId="24" xfId="0" applyNumberFormat="1" applyFont="1" applyFill="1" applyBorder="1"/>
    <xf numFmtId="43" fontId="4" fillId="5" borderId="25" xfId="0" applyNumberFormat="1" applyFont="1" applyFill="1" applyBorder="1"/>
    <xf numFmtId="0" fontId="9" fillId="5" borderId="24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165" fontId="4" fillId="2" borderId="0" xfId="2" applyNumberFormat="1" applyFont="1" applyFill="1" applyBorder="1"/>
    <xf numFmtId="0" fontId="9" fillId="5" borderId="28" xfId="0" applyFont="1" applyFill="1" applyBorder="1" applyAlignment="1">
      <alignment horizontal="left" vertical="center"/>
    </xf>
    <xf numFmtId="0" fontId="26" fillId="5" borderId="8" xfId="0" applyFont="1" applyFill="1" applyBorder="1" applyAlignment="1">
      <alignment horizontal="center" vertical="center" wrapText="1"/>
    </xf>
    <xf numFmtId="0" fontId="4" fillId="5" borderId="25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vertical="center"/>
    </xf>
    <xf numFmtId="0" fontId="10" fillId="5" borderId="9" xfId="0" applyFont="1" applyFill="1" applyBorder="1" applyAlignment="1">
      <alignment vertical="center"/>
    </xf>
    <xf numFmtId="0" fontId="4" fillId="5" borderId="25" xfId="0" applyFont="1" applyFill="1" applyBorder="1" applyAlignment="1">
      <alignment horizontal="right" vertical="center" wrapText="1"/>
    </xf>
    <xf numFmtId="43" fontId="4" fillId="5" borderId="13" xfId="1" applyFont="1" applyFill="1" applyBorder="1"/>
    <xf numFmtId="0" fontId="4" fillId="5" borderId="9" xfId="0" applyFont="1" applyFill="1" applyBorder="1" applyAlignment="1">
      <alignment horizontal="left" vertical="center" wrapText="1"/>
    </xf>
    <xf numFmtId="0" fontId="10" fillId="5" borderId="26" xfId="0" applyFont="1" applyFill="1" applyBorder="1" applyAlignment="1">
      <alignment vertical="center"/>
    </xf>
    <xf numFmtId="0" fontId="9" fillId="5" borderId="31" xfId="0" applyFont="1" applyFill="1" applyBorder="1" applyAlignment="1">
      <alignment horizontal="center" vertical="center"/>
    </xf>
    <xf numFmtId="0" fontId="10" fillId="5" borderId="27" xfId="0" applyFont="1" applyFill="1" applyBorder="1" applyAlignment="1">
      <alignment vertical="center"/>
    </xf>
    <xf numFmtId="0" fontId="4" fillId="5" borderId="33" xfId="0" applyFont="1" applyFill="1" applyBorder="1" applyAlignment="1">
      <alignment horizontal="center" vertical="center" wrapText="1"/>
    </xf>
    <xf numFmtId="43" fontId="4" fillId="5" borderId="31" xfId="0" applyNumberFormat="1" applyFont="1" applyFill="1" applyBorder="1"/>
    <xf numFmtId="43" fontId="4" fillId="5" borderId="2" xfId="0" applyNumberFormat="1" applyFont="1" applyFill="1" applyBorder="1"/>
    <xf numFmtId="43" fontId="4" fillId="5" borderId="33" xfId="0" applyNumberFormat="1" applyFont="1" applyFill="1" applyBorder="1"/>
    <xf numFmtId="0" fontId="4" fillId="5" borderId="52" xfId="0" applyFont="1" applyFill="1" applyBorder="1"/>
    <xf numFmtId="0" fontId="4" fillId="5" borderId="53" xfId="0" applyFont="1" applyFill="1" applyBorder="1"/>
    <xf numFmtId="43" fontId="4" fillId="5" borderId="53" xfId="1" applyFont="1" applyFill="1" applyBorder="1"/>
    <xf numFmtId="43" fontId="4" fillId="5" borderId="53" xfId="0" applyNumberFormat="1" applyFont="1" applyFill="1" applyBorder="1"/>
    <xf numFmtId="0" fontId="4" fillId="5" borderId="54" xfId="0" applyFont="1" applyFill="1" applyBorder="1"/>
    <xf numFmtId="0" fontId="9" fillId="5" borderId="26" xfId="0" applyFont="1" applyFill="1" applyBorder="1" applyAlignment="1">
      <alignment horizontal="center" vertical="center"/>
    </xf>
    <xf numFmtId="0" fontId="4" fillId="5" borderId="27" xfId="0" applyFont="1" applyFill="1" applyBorder="1" applyAlignment="1">
      <alignment horizontal="center" vertical="center" wrapText="1"/>
    </xf>
    <xf numFmtId="43" fontId="4" fillId="5" borderId="26" xfId="1" applyFont="1" applyFill="1" applyBorder="1"/>
    <xf numFmtId="43" fontId="4" fillId="5" borderId="19" xfId="1" applyFont="1" applyFill="1" applyBorder="1"/>
    <xf numFmtId="43" fontId="4" fillId="5" borderId="27" xfId="1" applyFont="1" applyFill="1" applyBorder="1"/>
    <xf numFmtId="43" fontId="3" fillId="5" borderId="52" xfId="1" applyFont="1" applyFill="1" applyBorder="1"/>
    <xf numFmtId="43" fontId="3" fillId="5" borderId="54" xfId="1" applyFont="1" applyFill="1" applyBorder="1"/>
    <xf numFmtId="0" fontId="9" fillId="5" borderId="26" xfId="0" applyFont="1" applyFill="1" applyBorder="1" applyAlignment="1">
      <alignment horizontal="center" vertical="center" wrapText="1"/>
    </xf>
    <xf numFmtId="43" fontId="3" fillId="5" borderId="53" xfId="1" applyFont="1" applyFill="1" applyBorder="1"/>
    <xf numFmtId="0" fontId="10" fillId="5" borderId="28" xfId="0" applyFont="1" applyFill="1" applyBorder="1" applyAlignment="1">
      <alignment horizontal="right" vertical="center"/>
    </xf>
    <xf numFmtId="0" fontId="10" fillId="5" borderId="15" xfId="0" applyFont="1" applyFill="1" applyBorder="1" applyAlignment="1">
      <alignment vertical="center"/>
    </xf>
    <xf numFmtId="0" fontId="10" fillId="5" borderId="18" xfId="0" applyFont="1" applyFill="1" applyBorder="1" applyAlignment="1">
      <alignment vertical="center"/>
    </xf>
    <xf numFmtId="43" fontId="4" fillId="5" borderId="3" xfId="0" applyNumberFormat="1" applyFont="1" applyFill="1" applyBorder="1"/>
    <xf numFmtId="43" fontId="3" fillId="5" borderId="28" xfId="1" applyFont="1" applyFill="1" applyBorder="1"/>
    <xf numFmtId="43" fontId="4" fillId="5" borderId="38" xfId="1" applyFont="1" applyFill="1" applyBorder="1"/>
    <xf numFmtId="43" fontId="4" fillId="5" borderId="14" xfId="1" applyFont="1" applyFill="1" applyBorder="1"/>
    <xf numFmtId="43" fontId="4" fillId="5" borderId="30" xfId="1" applyFont="1" applyFill="1" applyBorder="1"/>
    <xf numFmtId="43" fontId="3" fillId="5" borderId="24" xfId="1" applyFont="1" applyFill="1" applyBorder="1"/>
    <xf numFmtId="0" fontId="18" fillId="5" borderId="0" xfId="0" applyFont="1" applyFill="1" applyBorder="1" applyAlignment="1">
      <alignment horizontal="left" wrapText="1"/>
    </xf>
    <xf numFmtId="0" fontId="4" fillId="5" borderId="0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left"/>
    </xf>
    <xf numFmtId="3" fontId="18" fillId="5" borderId="12" xfId="0" applyNumberFormat="1" applyFont="1" applyFill="1" applyBorder="1" applyAlignment="1">
      <alignment horizontal="right"/>
    </xf>
    <xf numFmtId="0" fontId="21" fillId="5" borderId="12" xfId="0" applyFont="1" applyFill="1" applyBorder="1" applyAlignment="1">
      <alignment horizontal="left"/>
    </xf>
    <xf numFmtId="43" fontId="18" fillId="0" borderId="7" xfId="1" applyFont="1" applyBorder="1" applyAlignment="1">
      <alignment horizontal="center"/>
    </xf>
    <xf numFmtId="43" fontId="18" fillId="0" borderId="10" xfId="1" applyFont="1" applyBorder="1"/>
    <xf numFmtId="43" fontId="18" fillId="0" borderId="0" xfId="1" applyFont="1" applyBorder="1" applyAlignment="1">
      <alignment horizontal="center"/>
    </xf>
    <xf numFmtId="43" fontId="2" fillId="0" borderId="0" xfId="1" applyFont="1" applyBorder="1" applyAlignment="1">
      <alignment horizontal="center"/>
    </xf>
    <xf numFmtId="43" fontId="21" fillId="0" borderId="0" xfId="1" applyFont="1" applyBorder="1" applyAlignment="1">
      <alignment horizontal="center"/>
    </xf>
    <xf numFmtId="0" fontId="21" fillId="0" borderId="0" xfId="0" applyFont="1" applyBorder="1"/>
    <xf numFmtId="43" fontId="21" fillId="0" borderId="0" xfId="1" applyFont="1" applyBorder="1"/>
    <xf numFmtId="43" fontId="0" fillId="0" borderId="0" xfId="0" applyNumberFormat="1" applyBorder="1"/>
    <xf numFmtId="43" fontId="18" fillId="0" borderId="11" xfId="1" applyFont="1" applyBorder="1"/>
    <xf numFmtId="43" fontId="18" fillId="0" borderId="12" xfId="1" applyFont="1" applyBorder="1"/>
    <xf numFmtId="43" fontId="21" fillId="0" borderId="3" xfId="0" applyNumberFormat="1" applyFont="1" applyBorder="1"/>
    <xf numFmtId="43" fontId="18" fillId="0" borderId="9" xfId="1" applyFont="1" applyBorder="1" applyAlignment="1">
      <alignment horizontal="center"/>
    </xf>
    <xf numFmtId="43" fontId="18" fillId="0" borderId="5" xfId="1" applyFont="1" applyBorder="1" applyAlignment="1">
      <alignment horizontal="center"/>
    </xf>
    <xf numFmtId="0" fontId="4" fillId="0" borderId="9" xfId="0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43" fontId="4" fillId="5" borderId="0" xfId="0" applyNumberFormat="1" applyFont="1" applyFill="1" applyBorder="1" applyAlignment="1">
      <alignment vertical="center"/>
    </xf>
    <xf numFmtId="0" fontId="4" fillId="5" borderId="6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2" xfId="0" applyFont="1" applyFill="1" applyBorder="1" applyAlignment="1">
      <alignment horizontal="right" vertical="center" wrapText="1"/>
    </xf>
    <xf numFmtId="0" fontId="3" fillId="5" borderId="34" xfId="0" applyFont="1" applyFill="1" applyBorder="1" applyAlignment="1">
      <alignment vertical="center" wrapText="1"/>
    </xf>
    <xf numFmtId="43" fontId="3" fillId="5" borderId="36" xfId="1" applyFont="1" applyFill="1" applyBorder="1"/>
    <xf numFmtId="43" fontId="4" fillId="5" borderId="35" xfId="1" applyFont="1" applyFill="1" applyBorder="1"/>
    <xf numFmtId="43" fontId="4" fillId="5" borderId="34" xfId="1" applyFont="1" applyFill="1" applyBorder="1"/>
    <xf numFmtId="0" fontId="10" fillId="5" borderId="32" xfId="0" applyFont="1" applyFill="1" applyBorder="1" applyAlignment="1"/>
    <xf numFmtId="0" fontId="4" fillId="5" borderId="26" xfId="0" applyFont="1" applyFill="1" applyBorder="1" applyAlignment="1"/>
    <xf numFmtId="0" fontId="4" fillId="5" borderId="27" xfId="0" applyFont="1" applyFill="1" applyBorder="1" applyAlignment="1"/>
    <xf numFmtId="43" fontId="3" fillId="5" borderId="22" xfId="1" applyFont="1" applyFill="1" applyBorder="1"/>
    <xf numFmtId="0" fontId="4" fillId="5" borderId="30" xfId="0" applyFont="1" applyFill="1" applyBorder="1" applyAlignment="1">
      <alignment horizontal="center"/>
    </xf>
    <xf numFmtId="43" fontId="4" fillId="5" borderId="2" xfId="1" applyFont="1" applyFill="1" applyBorder="1" applyAlignment="1">
      <alignment horizontal="center"/>
    </xf>
    <xf numFmtId="43" fontId="4" fillId="5" borderId="2" xfId="1" applyFont="1" applyFill="1" applyBorder="1" applyAlignment="1">
      <alignment vertical="center"/>
    </xf>
    <xf numFmtId="43" fontId="3" fillId="5" borderId="30" xfId="1" applyFont="1" applyFill="1" applyBorder="1"/>
    <xf numFmtId="43" fontId="4" fillId="5" borderId="30" xfId="1" applyFont="1" applyFill="1" applyBorder="1" applyAlignment="1">
      <alignment vertical="center"/>
    </xf>
    <xf numFmtId="43" fontId="3" fillId="5" borderId="2" xfId="1" applyFont="1" applyFill="1" applyBorder="1" applyAlignment="1">
      <alignment horizontal="left" vertical="center"/>
    </xf>
    <xf numFmtId="0" fontId="12" fillId="5" borderId="32" xfId="0" applyFont="1" applyFill="1" applyBorder="1" applyAlignment="1">
      <alignment horizontal="center" wrapText="1"/>
    </xf>
    <xf numFmtId="0" fontId="12" fillId="5" borderId="28" xfId="0" applyFont="1" applyFill="1" applyBorder="1" applyAlignment="1">
      <alignment horizontal="center" wrapText="1"/>
    </xf>
    <xf numFmtId="0" fontId="12" fillId="5" borderId="29" xfId="0" applyFont="1" applyFill="1" applyBorder="1" applyAlignment="1">
      <alignment horizontal="center" wrapText="1"/>
    </xf>
    <xf numFmtId="0" fontId="4" fillId="5" borderId="3" xfId="0" applyFont="1" applyFill="1" applyBorder="1" applyAlignment="1">
      <alignment wrapText="1"/>
    </xf>
    <xf numFmtId="43" fontId="4" fillId="5" borderId="8" xfId="0" applyNumberFormat="1" applyFont="1" applyFill="1" applyBorder="1" applyAlignment="1">
      <alignment vertical="center"/>
    </xf>
    <xf numFmtId="43" fontId="4" fillId="5" borderId="25" xfId="0" applyNumberFormat="1" applyFont="1" applyFill="1" applyBorder="1" applyAlignment="1">
      <alignment vertical="center"/>
    </xf>
    <xf numFmtId="43" fontId="4" fillId="5" borderId="9" xfId="0" applyNumberFormat="1" applyFont="1" applyFill="1" applyBorder="1" applyAlignment="1">
      <alignment vertical="center"/>
    </xf>
    <xf numFmtId="43" fontId="4" fillId="5" borderId="38" xfId="0" applyNumberFormat="1" applyFont="1" applyFill="1" applyBorder="1" applyAlignment="1">
      <alignment horizontal="center"/>
    </xf>
    <xf numFmtId="43" fontId="4" fillId="5" borderId="13" xfId="0" applyNumberFormat="1" applyFont="1" applyFill="1" applyBorder="1" applyAlignment="1">
      <alignment horizontal="center"/>
    </xf>
    <xf numFmtId="43" fontId="4" fillId="5" borderId="14" xfId="0" applyNumberFormat="1" applyFont="1" applyFill="1" applyBorder="1" applyAlignment="1">
      <alignment horizontal="center"/>
    </xf>
    <xf numFmtId="43" fontId="4" fillId="5" borderId="38" xfId="0" applyNumberFormat="1" applyFont="1" applyFill="1" applyBorder="1"/>
    <xf numFmtId="43" fontId="4" fillId="5" borderId="13" xfId="0" applyNumberFormat="1" applyFont="1" applyFill="1" applyBorder="1"/>
    <xf numFmtId="43" fontId="4" fillId="5" borderId="14" xfId="0" applyNumberFormat="1" applyFont="1" applyFill="1" applyBorder="1"/>
    <xf numFmtId="43" fontId="4" fillId="5" borderId="7" xfId="1" applyFont="1" applyFill="1" applyBorder="1" applyAlignment="1">
      <alignment vertical="center"/>
    </xf>
    <xf numFmtId="43" fontId="4" fillId="5" borderId="30" xfId="0" applyNumberFormat="1" applyFont="1" applyFill="1" applyBorder="1" applyAlignment="1">
      <alignment horizontal="center"/>
    </xf>
    <xf numFmtId="43" fontId="3" fillId="5" borderId="23" xfId="1" applyFont="1" applyFill="1" applyBorder="1"/>
    <xf numFmtId="0" fontId="21" fillId="5" borderId="3" xfId="0" applyFont="1" applyFill="1" applyBorder="1" applyAlignment="1">
      <alignment horizontal="center"/>
    </xf>
    <xf numFmtId="43" fontId="21" fillId="5" borderId="10" xfId="1" applyFont="1" applyFill="1" applyBorder="1"/>
    <xf numFmtId="0" fontId="21" fillId="5" borderId="40" xfId="0" applyFont="1" applyFill="1" applyBorder="1" applyAlignment="1">
      <alignment horizontal="left"/>
    </xf>
    <xf numFmtId="0" fontId="21" fillId="5" borderId="60" xfId="0" applyFont="1" applyFill="1" applyBorder="1" applyAlignment="1">
      <alignment horizontal="center"/>
    </xf>
    <xf numFmtId="0" fontId="21" fillId="5" borderId="44" xfId="0" applyFont="1" applyFill="1" applyBorder="1"/>
    <xf numFmtId="43" fontId="21" fillId="5" borderId="60" xfId="1" applyFont="1" applyFill="1" applyBorder="1"/>
    <xf numFmtId="0" fontId="18" fillId="0" borderId="61" xfId="0" applyFont="1" applyBorder="1" applyProtection="1">
      <protection locked="0"/>
    </xf>
    <xf numFmtId="0" fontId="18" fillId="0" borderId="56" xfId="0" applyFont="1" applyBorder="1" applyProtection="1">
      <protection locked="0"/>
    </xf>
    <xf numFmtId="0" fontId="4" fillId="0" borderId="56" xfId="0" applyFont="1" applyBorder="1" applyProtection="1">
      <protection locked="0"/>
    </xf>
    <xf numFmtId="43" fontId="18" fillId="0" borderId="56" xfId="1" applyFont="1" applyBorder="1" applyProtection="1">
      <protection locked="0"/>
    </xf>
    <xf numFmtId="43" fontId="18" fillId="0" borderId="2" xfId="1" applyFont="1" applyBorder="1" applyProtection="1">
      <protection locked="0"/>
    </xf>
    <xf numFmtId="0" fontId="18" fillId="0" borderId="62" xfId="0" applyFont="1" applyBorder="1" applyProtection="1">
      <protection locked="0"/>
    </xf>
    <xf numFmtId="0" fontId="18" fillId="0" borderId="55" xfId="0" applyFont="1" applyBorder="1" applyProtection="1">
      <protection locked="0"/>
    </xf>
    <xf numFmtId="0" fontId="18" fillId="0" borderId="58" xfId="0" applyFont="1" applyBorder="1" applyProtection="1">
      <protection locked="0"/>
    </xf>
    <xf numFmtId="0" fontId="4" fillId="0" borderId="57" xfId="0" applyFont="1" applyBorder="1" applyProtection="1">
      <protection locked="0"/>
    </xf>
    <xf numFmtId="43" fontId="18" fillId="0" borderId="0" xfId="1" applyFont="1" applyBorder="1" applyProtection="1">
      <protection locked="0"/>
    </xf>
    <xf numFmtId="43" fontId="18" fillId="0" borderId="68" xfId="1" applyFont="1" applyBorder="1" applyProtection="1">
      <protection locked="0"/>
    </xf>
    <xf numFmtId="43" fontId="18" fillId="0" borderId="58" xfId="1" applyFont="1" applyBorder="1" applyProtection="1">
      <protection locked="0"/>
    </xf>
    <xf numFmtId="43" fontId="18" fillId="0" borderId="70" xfId="1" applyFont="1" applyBorder="1" applyProtection="1">
      <protection locked="0"/>
    </xf>
    <xf numFmtId="43" fontId="18" fillId="0" borderId="71" xfId="1" applyFont="1" applyBorder="1" applyProtection="1">
      <protection locked="0"/>
    </xf>
    <xf numFmtId="43" fontId="18" fillId="0" borderId="55" xfId="1" applyFont="1" applyBorder="1" applyProtection="1">
      <protection locked="0"/>
    </xf>
    <xf numFmtId="43" fontId="18" fillId="0" borderId="59" xfId="1" applyFont="1" applyBorder="1" applyProtection="1">
      <protection locked="0"/>
    </xf>
    <xf numFmtId="43" fontId="18" fillId="0" borderId="69" xfId="1" applyFont="1" applyBorder="1" applyProtection="1">
      <protection locked="0"/>
    </xf>
    <xf numFmtId="0" fontId="18" fillId="0" borderId="63" xfId="0" applyFont="1" applyBorder="1" applyProtection="1">
      <protection locked="0"/>
    </xf>
    <xf numFmtId="0" fontId="18" fillId="0" borderId="64" xfId="0" applyFont="1" applyBorder="1" applyProtection="1">
      <protection locked="0"/>
    </xf>
    <xf numFmtId="0" fontId="18" fillId="0" borderId="65" xfId="0" applyFont="1" applyBorder="1" applyProtection="1">
      <protection locked="0"/>
    </xf>
    <xf numFmtId="0" fontId="4" fillId="0" borderId="66" xfId="0" applyFont="1" applyBorder="1" applyProtection="1">
      <protection locked="0"/>
    </xf>
    <xf numFmtId="43" fontId="18" fillId="0" borderId="65" xfId="1" applyFont="1" applyBorder="1" applyProtection="1">
      <protection locked="0"/>
    </xf>
    <xf numFmtId="43" fontId="18" fillId="0" borderId="67" xfId="1" applyFont="1" applyBorder="1" applyProtection="1">
      <protection locked="0"/>
    </xf>
    <xf numFmtId="43" fontId="4" fillId="0" borderId="6" xfId="1" applyFont="1" applyFill="1" applyBorder="1" applyProtection="1">
      <protection locked="0"/>
    </xf>
    <xf numFmtId="43" fontId="4" fillId="0" borderId="0" xfId="1" applyFont="1" applyFill="1" applyBorder="1" applyProtection="1">
      <protection locked="0"/>
    </xf>
    <xf numFmtId="43" fontId="4" fillId="0" borderId="7" xfId="1" applyFont="1" applyFill="1" applyBorder="1" applyProtection="1">
      <protection locked="0"/>
    </xf>
    <xf numFmtId="43" fontId="4" fillId="0" borderId="2" xfId="1" applyFont="1" applyFill="1" applyBorder="1" applyProtection="1">
      <protection locked="0"/>
    </xf>
    <xf numFmtId="43" fontId="3" fillId="0" borderId="10" xfId="1" applyFont="1" applyFill="1" applyBorder="1" applyProtection="1">
      <protection locked="0"/>
    </xf>
    <xf numFmtId="43" fontId="4" fillId="0" borderId="11" xfId="1" applyFont="1" applyFill="1" applyBorder="1" applyProtection="1">
      <protection locked="0"/>
    </xf>
    <xf numFmtId="0" fontId="4" fillId="0" borderId="3" xfId="0" applyFont="1" applyFill="1" applyBorder="1" applyAlignment="1" applyProtection="1">
      <alignment horizontal="center"/>
      <protection locked="0"/>
    </xf>
    <xf numFmtId="0" fontId="13" fillId="0" borderId="3" xfId="0" applyFont="1" applyFill="1" applyBorder="1" applyAlignment="1" applyProtection="1">
      <alignment horizontal="center" vertical="center"/>
      <protection locked="0"/>
    </xf>
    <xf numFmtId="43" fontId="4" fillId="0" borderId="24" xfId="1" applyFont="1" applyFill="1" applyBorder="1" applyProtection="1">
      <protection locked="0"/>
    </xf>
    <xf numFmtId="43" fontId="4" fillId="0" borderId="25" xfId="1" applyFont="1" applyFill="1" applyBorder="1" applyProtection="1">
      <protection locked="0"/>
    </xf>
    <xf numFmtId="43" fontId="4" fillId="0" borderId="24" xfId="0" applyNumberFormat="1" applyFont="1" applyFill="1" applyBorder="1" applyProtection="1">
      <protection locked="0"/>
    </xf>
    <xf numFmtId="43" fontId="4" fillId="0" borderId="0" xfId="0" applyNumberFormat="1" applyFont="1" applyFill="1" applyBorder="1" applyProtection="1">
      <protection locked="0"/>
    </xf>
    <xf numFmtId="43" fontId="4" fillId="0" borderId="25" xfId="0" applyNumberFormat="1" applyFont="1" applyFill="1" applyBorder="1" applyProtection="1">
      <protection locked="0"/>
    </xf>
    <xf numFmtId="43" fontId="4" fillId="0" borderId="31" xfId="1" applyFont="1" applyFill="1" applyBorder="1" applyProtection="1">
      <protection locked="0"/>
    </xf>
    <xf numFmtId="43" fontId="4" fillId="0" borderId="33" xfId="1" applyFont="1" applyFill="1" applyBorder="1" applyProtection="1">
      <protection locked="0"/>
    </xf>
    <xf numFmtId="0" fontId="4" fillId="0" borderId="26" xfId="0" applyFont="1" applyFill="1" applyBorder="1" applyProtection="1">
      <protection locked="0"/>
    </xf>
    <xf numFmtId="0" fontId="4" fillId="0" borderId="19" xfId="0" applyFont="1" applyFill="1" applyBorder="1" applyProtection="1">
      <protection locked="0"/>
    </xf>
    <xf numFmtId="0" fontId="4" fillId="0" borderId="27" xfId="0" applyFont="1" applyFill="1" applyBorder="1" applyProtection="1">
      <protection locked="0"/>
    </xf>
    <xf numFmtId="0" fontId="4" fillId="2" borderId="3" xfId="0" applyFont="1" applyFill="1" applyBorder="1" applyProtection="1">
      <protection locked="0"/>
    </xf>
    <xf numFmtId="43" fontId="4" fillId="0" borderId="12" xfId="1" applyFont="1" applyFill="1" applyBorder="1" applyProtection="1">
      <protection locked="0"/>
    </xf>
    <xf numFmtId="43" fontId="4" fillId="0" borderId="8" xfId="1" applyFont="1" applyFill="1" applyBorder="1" applyProtection="1">
      <protection locked="0"/>
    </xf>
    <xf numFmtId="43" fontId="4" fillId="0" borderId="9" xfId="1" applyFont="1" applyFill="1" applyBorder="1" applyProtection="1">
      <protection locked="0"/>
    </xf>
    <xf numFmtId="43" fontId="0" fillId="0" borderId="3" xfId="1" applyFont="1" applyFill="1" applyBorder="1" applyAlignment="1" applyProtection="1">
      <alignment horizontal="center"/>
      <protection locked="0"/>
    </xf>
    <xf numFmtId="9" fontId="18" fillId="0" borderId="6" xfId="2" applyFont="1" applyFill="1" applyBorder="1" applyProtection="1">
      <protection locked="0"/>
    </xf>
    <xf numFmtId="43" fontId="14" fillId="0" borderId="3" xfId="1" applyFont="1" applyFill="1" applyBorder="1" applyAlignment="1" applyProtection="1">
      <alignment horizontal="center"/>
      <protection locked="0"/>
    </xf>
    <xf numFmtId="0" fontId="14" fillId="0" borderId="3" xfId="0" applyFont="1" applyFill="1" applyBorder="1" applyAlignment="1" applyProtection="1">
      <alignment horizontal="center"/>
      <protection locked="0"/>
    </xf>
    <xf numFmtId="164" fontId="14" fillId="0" borderId="3" xfId="1" applyNumberFormat="1" applyFont="1" applyFill="1" applyBorder="1" applyAlignment="1" applyProtection="1">
      <alignment horizontal="right"/>
      <protection locked="0"/>
    </xf>
    <xf numFmtId="0" fontId="18" fillId="0" borderId="10" xfId="0" applyFont="1" applyFill="1" applyBorder="1" applyProtection="1">
      <protection locked="0"/>
    </xf>
    <xf numFmtId="3" fontId="18" fillId="0" borderId="10" xfId="0" applyNumberFormat="1" applyFont="1" applyFill="1" applyBorder="1" applyProtection="1">
      <protection locked="0"/>
    </xf>
    <xf numFmtId="0" fontId="18" fillId="0" borderId="11" xfId="0" applyFont="1" applyFill="1" applyBorder="1" applyProtection="1">
      <protection locked="0"/>
    </xf>
    <xf numFmtId="3" fontId="18" fillId="0" borderId="11" xfId="0" applyNumberFormat="1" applyFont="1" applyFill="1" applyBorder="1" applyProtection="1">
      <protection locked="0"/>
    </xf>
    <xf numFmtId="0" fontId="19" fillId="0" borderId="6" xfId="0" applyFont="1" applyFill="1" applyBorder="1" applyAlignment="1" applyProtection="1">
      <alignment horizontal="left"/>
      <protection locked="0"/>
    </xf>
    <xf numFmtId="0" fontId="18" fillId="0" borderId="11" xfId="0" applyFont="1" applyFill="1" applyBorder="1" applyAlignment="1" applyProtection="1">
      <alignment horizontal="left"/>
      <protection locked="0"/>
    </xf>
    <xf numFmtId="9" fontId="18" fillId="0" borderId="3" xfId="2" applyFont="1" applyFill="1" applyBorder="1" applyAlignment="1" applyProtection="1">
      <alignment horizontal="right"/>
      <protection locked="0"/>
    </xf>
    <xf numFmtId="43" fontId="4" fillId="5" borderId="4" xfId="0" applyNumberFormat="1" applyFont="1" applyFill="1" applyBorder="1" applyAlignment="1">
      <alignment vertical="center"/>
    </xf>
    <xf numFmtId="43" fontId="4" fillId="5" borderId="24" xfId="0" applyNumberFormat="1" applyFont="1" applyFill="1" applyBorder="1" applyAlignment="1">
      <alignment vertical="center"/>
    </xf>
    <xf numFmtId="43" fontId="4" fillId="5" borderId="5" xfId="0" applyNumberFormat="1" applyFont="1" applyFill="1" applyBorder="1" applyAlignment="1">
      <alignment vertical="center"/>
    </xf>
    <xf numFmtId="0" fontId="3" fillId="5" borderId="26" xfId="0" quotePrefix="1" applyFont="1" applyFill="1" applyBorder="1" applyAlignment="1">
      <alignment vertical="center" wrapText="1"/>
    </xf>
    <xf numFmtId="43" fontId="3" fillId="5" borderId="5" xfId="1" applyFont="1" applyFill="1" applyBorder="1" applyAlignment="1">
      <alignment vertical="center"/>
    </xf>
    <xf numFmtId="0" fontId="4" fillId="5" borderId="3" xfId="0" quotePrefix="1" applyFont="1" applyFill="1" applyBorder="1"/>
    <xf numFmtId="43" fontId="4" fillId="5" borderId="30" xfId="0" applyNumberFormat="1" applyFont="1" applyFill="1" applyBorder="1"/>
    <xf numFmtId="43" fontId="4" fillId="5" borderId="31" xfId="0" applyNumberFormat="1" applyFont="1" applyFill="1" applyBorder="1" applyAlignment="1">
      <alignment vertical="center"/>
    </xf>
    <xf numFmtId="43" fontId="4" fillId="5" borderId="33" xfId="0" applyNumberFormat="1" applyFont="1" applyFill="1" applyBorder="1" applyAlignment="1">
      <alignment vertical="center"/>
    </xf>
    <xf numFmtId="0" fontId="9" fillId="5" borderId="29" xfId="0" applyFont="1" applyFill="1" applyBorder="1" applyAlignment="1">
      <alignment horizontal="center" vertical="center" wrapText="1"/>
    </xf>
    <xf numFmtId="0" fontId="21" fillId="5" borderId="38" xfId="0" applyFont="1" applyFill="1" applyBorder="1" applyAlignment="1">
      <alignment horizontal="center" vertical="center"/>
    </xf>
    <xf numFmtId="0" fontId="21" fillId="5" borderId="14" xfId="0" applyFont="1" applyFill="1" applyBorder="1" applyAlignment="1">
      <alignment horizontal="center" vertical="center"/>
    </xf>
    <xf numFmtId="0" fontId="21" fillId="5" borderId="14" xfId="0" applyFont="1" applyFill="1" applyBorder="1" applyAlignment="1">
      <alignment horizontal="center" vertical="center" wrapText="1"/>
    </xf>
    <xf numFmtId="0" fontId="21" fillId="5" borderId="13" xfId="0" applyFont="1" applyFill="1" applyBorder="1" applyAlignment="1">
      <alignment horizontal="center" vertical="center" wrapText="1"/>
    </xf>
    <xf numFmtId="0" fontId="4" fillId="0" borderId="24" xfId="0" applyFont="1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0" fontId="4" fillId="0" borderId="25" xfId="0" applyFont="1" applyFill="1" applyBorder="1" applyProtection="1">
      <protection locked="0"/>
    </xf>
    <xf numFmtId="0" fontId="9" fillId="5" borderId="31" xfId="0" applyFont="1" applyFill="1" applyBorder="1" applyAlignment="1">
      <alignment horizontal="center" vertical="center" wrapText="1"/>
    </xf>
    <xf numFmtId="43" fontId="4" fillId="5" borderId="32" xfId="0" applyNumberFormat="1" applyFont="1" applyFill="1" applyBorder="1"/>
    <xf numFmtId="43" fontId="4" fillId="5" borderId="28" xfId="0" applyNumberFormat="1" applyFont="1" applyFill="1" applyBorder="1"/>
    <xf numFmtId="43" fontId="4" fillId="5" borderId="19" xfId="0" applyNumberFormat="1" applyFont="1" applyFill="1" applyBorder="1"/>
    <xf numFmtId="0" fontId="9" fillId="5" borderId="2" xfId="0" applyFont="1" applyFill="1" applyBorder="1" applyAlignment="1">
      <alignment horizontal="center" vertical="center" wrapText="1"/>
    </xf>
    <xf numFmtId="43" fontId="3" fillId="5" borderId="53" xfId="1" applyFont="1" applyFill="1" applyBorder="1" applyAlignment="1">
      <alignment horizontal="center" vertical="center"/>
    </xf>
    <xf numFmtId="0" fontId="4" fillId="5" borderId="34" xfId="0" applyFont="1" applyFill="1" applyBorder="1" applyAlignment="1">
      <alignment vertical="center" wrapText="1"/>
    </xf>
    <xf numFmtId="43" fontId="4" fillId="0" borderId="28" xfId="0" applyNumberFormat="1" applyFont="1" applyFill="1" applyBorder="1" applyProtection="1">
      <protection locked="0"/>
    </xf>
    <xf numFmtId="43" fontId="4" fillId="5" borderId="29" xfId="0" applyNumberFormat="1" applyFont="1" applyFill="1" applyBorder="1"/>
    <xf numFmtId="0" fontId="4" fillId="5" borderId="73" xfId="0" applyFont="1" applyFill="1" applyBorder="1" applyAlignment="1">
      <alignment wrapText="1"/>
    </xf>
    <xf numFmtId="0" fontId="4" fillId="2" borderId="73" xfId="0" applyFont="1" applyFill="1" applyBorder="1" applyProtection="1">
      <protection locked="0"/>
    </xf>
    <xf numFmtId="0" fontId="7" fillId="0" borderId="0" xfId="0" applyFont="1" applyFill="1" applyBorder="1"/>
    <xf numFmtId="0" fontId="3" fillId="5" borderId="27" xfId="0" applyFont="1" applyFill="1" applyBorder="1" applyAlignment="1">
      <alignment vertical="center" wrapText="1"/>
    </xf>
    <xf numFmtId="43" fontId="3" fillId="5" borderId="9" xfId="1" applyFont="1" applyFill="1" applyBorder="1" applyAlignment="1">
      <alignment vertical="center"/>
    </xf>
    <xf numFmtId="0" fontId="3" fillId="5" borderId="27" xfId="0" quotePrefix="1" applyFont="1" applyFill="1" applyBorder="1" applyAlignment="1">
      <alignment vertical="center" wrapText="1"/>
    </xf>
    <xf numFmtId="0" fontId="0" fillId="0" borderId="0" xfId="0" applyProtection="1"/>
    <xf numFmtId="0" fontId="0" fillId="5" borderId="32" xfId="0" applyFill="1" applyBorder="1" applyProtection="1"/>
    <xf numFmtId="0" fontId="20" fillId="5" borderId="28" xfId="0" applyFont="1" applyFill="1" applyBorder="1" applyProtection="1"/>
    <xf numFmtId="0" fontId="0" fillId="5" borderId="28" xfId="0" applyFill="1" applyBorder="1" applyProtection="1"/>
    <xf numFmtId="0" fontId="0" fillId="5" borderId="29" xfId="0" applyFill="1" applyBorder="1" applyProtection="1"/>
    <xf numFmtId="0" fontId="0" fillId="5" borderId="19" xfId="0" applyFill="1" applyBorder="1" applyProtection="1"/>
    <xf numFmtId="0" fontId="0" fillId="5" borderId="0" xfId="0" applyFill="1" applyBorder="1" applyProtection="1"/>
    <xf numFmtId="0" fontId="0" fillId="5" borderId="2" xfId="0" applyFill="1" applyBorder="1" applyProtection="1"/>
    <xf numFmtId="0" fontId="2" fillId="5" borderId="10" xfId="0" applyFont="1" applyFill="1" applyBorder="1" applyAlignment="1" applyProtection="1">
      <alignment horizontal="center"/>
    </xf>
    <xf numFmtId="0" fontId="2" fillId="5" borderId="4" xfId="0" applyFont="1" applyFill="1" applyBorder="1" applyAlignment="1" applyProtection="1">
      <alignment horizontal="right" wrapText="1"/>
    </xf>
    <xf numFmtId="0" fontId="0" fillId="5" borderId="10" xfId="0" applyFill="1" applyBorder="1" applyProtection="1"/>
    <xf numFmtId="0" fontId="0" fillId="5" borderId="6" xfId="0" applyFill="1" applyBorder="1" applyAlignment="1" applyProtection="1">
      <alignment wrapText="1"/>
    </xf>
    <xf numFmtId="0" fontId="0" fillId="5" borderId="8" xfId="0" applyFill="1" applyBorder="1" applyAlignment="1" applyProtection="1">
      <alignment wrapText="1"/>
    </xf>
    <xf numFmtId="0" fontId="20" fillId="5" borderId="0" xfId="0" applyFont="1" applyFill="1" applyBorder="1" applyProtection="1"/>
    <xf numFmtId="0" fontId="0" fillId="5" borderId="20" xfId="0" applyFill="1" applyBorder="1" applyProtection="1"/>
    <xf numFmtId="0" fontId="0" fillId="5" borderId="23" xfId="0" applyFill="1" applyBorder="1" applyProtection="1"/>
    <xf numFmtId="0" fontId="0" fillId="5" borderId="1" xfId="0" applyFill="1" applyBorder="1" applyProtection="1"/>
    <xf numFmtId="0" fontId="0" fillId="5" borderId="4" xfId="0" applyFill="1" applyBorder="1" applyProtection="1"/>
    <xf numFmtId="0" fontId="2" fillId="5" borderId="24" xfId="0" applyFont="1" applyFill="1" applyBorder="1" applyAlignment="1" applyProtection="1">
      <alignment horizontal="center"/>
    </xf>
    <xf numFmtId="0" fontId="0" fillId="5" borderId="5" xfId="0" applyFill="1" applyBorder="1" applyProtection="1"/>
    <xf numFmtId="0" fontId="2" fillId="5" borderId="6" xfId="0" applyFont="1" applyFill="1" applyBorder="1" applyAlignment="1" applyProtection="1">
      <alignment horizontal="left" vertical="center"/>
    </xf>
    <xf numFmtId="0" fontId="28" fillId="5" borderId="23" xfId="0" applyFont="1" applyFill="1" applyBorder="1" applyProtection="1"/>
    <xf numFmtId="166" fontId="0" fillId="0" borderId="11" xfId="1" applyNumberFormat="1" applyFont="1" applyFill="1" applyBorder="1" applyProtection="1">
      <protection locked="0"/>
    </xf>
    <xf numFmtId="0" fontId="0" fillId="0" borderId="12" xfId="0" applyFill="1" applyBorder="1" applyAlignment="1" applyProtection="1">
      <alignment vertical="top"/>
      <protection locked="0"/>
    </xf>
    <xf numFmtId="0" fontId="0" fillId="0" borderId="0" xfId="0" applyFill="1" applyBorder="1" applyAlignment="1" applyProtection="1">
      <alignment horizontal="right" vertical="top" wrapText="1"/>
      <protection locked="0"/>
    </xf>
    <xf numFmtId="0" fontId="0" fillId="0" borderId="0" xfId="0" applyFill="1" applyBorder="1" applyAlignment="1" applyProtection="1">
      <alignment horizontal="right"/>
      <protection locked="0"/>
    </xf>
    <xf numFmtId="0" fontId="0" fillId="0" borderId="7" xfId="0" applyFill="1" applyBorder="1" applyAlignment="1" applyProtection="1">
      <alignment horizontal="right" vertical="top" wrapText="1"/>
      <protection locked="0"/>
    </xf>
    <xf numFmtId="0" fontId="0" fillId="0" borderId="25" xfId="0" applyFill="1" applyBorder="1" applyAlignment="1" applyProtection="1">
      <alignment horizontal="right" vertical="top" wrapText="1"/>
      <protection locked="0"/>
    </xf>
    <xf numFmtId="0" fontId="0" fillId="0" borderId="25" xfId="0" applyFill="1" applyBorder="1" applyAlignment="1" applyProtection="1">
      <alignment horizontal="right"/>
      <protection locked="0"/>
    </xf>
    <xf numFmtId="0" fontId="0" fillId="0" borderId="9" xfId="0" applyFill="1" applyBorder="1" applyAlignment="1" applyProtection="1">
      <alignment horizontal="right" vertical="top" wrapText="1"/>
      <protection locked="0"/>
    </xf>
    <xf numFmtId="0" fontId="28" fillId="0" borderId="6" xfId="0" applyFont="1" applyFill="1" applyBorder="1" applyAlignment="1" applyProtection="1">
      <alignment horizontal="left" vertical="center"/>
      <protection locked="0"/>
    </xf>
    <xf numFmtId="0" fontId="28" fillId="0" borderId="8" xfId="0" applyFont="1" applyFill="1" applyBorder="1" applyAlignment="1" applyProtection="1">
      <alignment horizontal="left" vertical="center"/>
      <protection locked="0"/>
    </xf>
    <xf numFmtId="0" fontId="12" fillId="4" borderId="32" xfId="0" applyFont="1" applyFill="1" applyBorder="1" applyAlignment="1">
      <alignment horizontal="center"/>
    </xf>
    <xf numFmtId="0" fontId="12" fillId="4" borderId="28" xfId="0" applyFont="1" applyFill="1" applyBorder="1" applyAlignment="1">
      <alignment horizontal="center"/>
    </xf>
    <xf numFmtId="0" fontId="12" fillId="4" borderId="29" xfId="0" applyFont="1" applyFill="1" applyBorder="1" applyAlignment="1">
      <alignment horizontal="center"/>
    </xf>
    <xf numFmtId="0" fontId="11" fillId="0" borderId="19" xfId="0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alignment horizontal="center"/>
      <protection locked="0"/>
    </xf>
    <xf numFmtId="0" fontId="11" fillId="0" borderId="2" xfId="0" applyFont="1" applyFill="1" applyBorder="1" applyAlignment="1" applyProtection="1">
      <alignment horizontal="center"/>
      <protection locked="0"/>
    </xf>
    <xf numFmtId="0" fontId="12" fillId="4" borderId="20" xfId="0" applyFont="1" applyFill="1" applyBorder="1" applyAlignment="1">
      <alignment horizontal="center" wrapText="1"/>
    </xf>
    <xf numFmtId="0" fontId="12" fillId="4" borderId="23" xfId="0" applyFont="1" applyFill="1" applyBorder="1" applyAlignment="1">
      <alignment horizontal="center" wrapText="1"/>
    </xf>
    <xf numFmtId="0" fontId="12" fillId="4" borderId="1" xfId="0" applyFont="1" applyFill="1" applyBorder="1" applyAlignment="1">
      <alignment horizontal="center" wrapText="1"/>
    </xf>
    <xf numFmtId="0" fontId="17" fillId="5" borderId="0" xfId="0" applyFont="1" applyFill="1" applyBorder="1" applyAlignment="1">
      <alignment horizontal="left" wrapText="1"/>
    </xf>
    <xf numFmtId="0" fontId="18" fillId="5" borderId="0" xfId="0" applyFont="1" applyFill="1" applyBorder="1" applyAlignment="1">
      <alignment horizontal="left" wrapText="1"/>
    </xf>
    <xf numFmtId="0" fontId="18" fillId="0" borderId="38" xfId="0" applyFont="1" applyFill="1" applyBorder="1" applyAlignment="1" applyProtection="1">
      <alignment horizontal="left" vertical="top"/>
      <protection locked="0"/>
    </xf>
    <xf numFmtId="0" fontId="18" fillId="0" borderId="14" xfId="0" applyFont="1" applyFill="1" applyBorder="1" applyAlignment="1" applyProtection="1">
      <alignment horizontal="left" vertical="top"/>
      <protection locked="0"/>
    </xf>
    <xf numFmtId="0" fontId="4" fillId="0" borderId="38" xfId="0" applyFont="1" applyFill="1" applyBorder="1" applyAlignment="1" applyProtection="1">
      <alignment horizontal="left"/>
      <protection locked="0"/>
    </xf>
    <xf numFmtId="0" fontId="4" fillId="0" borderId="13" xfId="0" applyFont="1" applyFill="1" applyBorder="1" applyAlignment="1" applyProtection="1">
      <alignment horizontal="left"/>
      <protection locked="0"/>
    </xf>
    <xf numFmtId="0" fontId="4" fillId="0" borderId="14" xfId="0" applyFont="1" applyFill="1" applyBorder="1" applyAlignment="1" applyProtection="1">
      <alignment horizontal="left"/>
      <protection locked="0"/>
    </xf>
    <xf numFmtId="0" fontId="21" fillId="5" borderId="38" xfId="0" applyFont="1" applyFill="1" applyBorder="1" applyAlignment="1">
      <alignment horizontal="left" wrapText="1"/>
    </xf>
    <xf numFmtId="0" fontId="21" fillId="5" borderId="13" xfId="0" applyFont="1" applyFill="1" applyBorder="1" applyAlignment="1">
      <alignment horizontal="left" wrapText="1"/>
    </xf>
    <xf numFmtId="0" fontId="0" fillId="5" borderId="23" xfId="0" applyFill="1" applyBorder="1" applyAlignment="1">
      <alignment horizontal="right"/>
    </xf>
    <xf numFmtId="0" fontId="4" fillId="5" borderId="6" xfId="0" applyFont="1" applyFill="1" applyBorder="1" applyAlignment="1">
      <alignment horizontal="left" wrapText="1"/>
    </xf>
    <xf numFmtId="0" fontId="4" fillId="5" borderId="0" xfId="0" applyFont="1" applyFill="1" applyBorder="1" applyAlignment="1">
      <alignment horizontal="left" wrapText="1"/>
    </xf>
    <xf numFmtId="0" fontId="18" fillId="5" borderId="38" xfId="0" applyFont="1" applyFill="1" applyBorder="1" applyAlignment="1">
      <alignment horizontal="left" wrapText="1"/>
    </xf>
    <xf numFmtId="0" fontId="18" fillId="5" borderId="13" xfId="0" applyFont="1" applyFill="1" applyBorder="1" applyAlignment="1">
      <alignment horizontal="left" wrapText="1"/>
    </xf>
    <xf numFmtId="0" fontId="11" fillId="5" borderId="19" xfId="0" applyFont="1" applyFill="1" applyBorder="1" applyAlignment="1">
      <alignment horizontal="center"/>
    </xf>
    <xf numFmtId="0" fontId="11" fillId="5" borderId="0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12" fillId="4" borderId="20" xfId="0" applyFont="1" applyFill="1" applyBorder="1" applyAlignment="1">
      <alignment horizontal="center"/>
    </xf>
    <xf numFmtId="0" fontId="12" fillId="4" borderId="23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0" fillId="0" borderId="38" xfId="0" applyFill="1" applyBorder="1" applyAlignment="1" applyProtection="1">
      <alignment horizontal="left"/>
      <protection locked="0"/>
    </xf>
    <xf numFmtId="0" fontId="0" fillId="0" borderId="13" xfId="0" applyFill="1" applyBorder="1" applyAlignment="1" applyProtection="1">
      <alignment horizontal="left"/>
      <protection locked="0"/>
    </xf>
    <xf numFmtId="0" fontId="0" fillId="0" borderId="14" xfId="0" applyFill="1" applyBorder="1" applyAlignment="1" applyProtection="1">
      <alignment horizontal="left"/>
      <protection locked="0"/>
    </xf>
    <xf numFmtId="0" fontId="0" fillId="0" borderId="38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0" fillId="5" borderId="6" xfId="0" applyFill="1" applyBorder="1" applyAlignment="1">
      <alignment horizontal="left"/>
    </xf>
    <xf numFmtId="0" fontId="0" fillId="5" borderId="0" xfId="0" applyFill="1" applyBorder="1" applyAlignment="1">
      <alignment horizontal="left"/>
    </xf>
    <xf numFmtId="0" fontId="21" fillId="5" borderId="38" xfId="0" applyFont="1" applyFill="1" applyBorder="1" applyAlignment="1">
      <alignment horizontal="left" vertical="center"/>
    </xf>
    <xf numFmtId="0" fontId="21" fillId="5" borderId="13" xfId="0" applyFont="1" applyFill="1" applyBorder="1" applyAlignment="1">
      <alignment horizontal="left" vertical="center"/>
    </xf>
    <xf numFmtId="0" fontId="16" fillId="5" borderId="13" xfId="0" applyFont="1" applyFill="1" applyBorder="1" applyAlignment="1">
      <alignment horizontal="center"/>
    </xf>
    <xf numFmtId="0" fontId="16" fillId="5" borderId="14" xfId="0" applyFont="1" applyFill="1" applyBorder="1" applyAlignment="1">
      <alignment horizontal="center"/>
    </xf>
    <xf numFmtId="0" fontId="4" fillId="0" borderId="2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20" fillId="5" borderId="32" xfId="0" applyFont="1" applyFill="1" applyBorder="1" applyAlignment="1">
      <alignment horizontal="left" vertical="center"/>
    </xf>
    <xf numFmtId="0" fontId="20" fillId="5" borderId="28" xfId="0" applyFont="1" applyFill="1" applyBorder="1" applyAlignment="1">
      <alignment horizontal="left" vertical="center"/>
    </xf>
    <xf numFmtId="0" fontId="20" fillId="5" borderId="29" xfId="0" applyFont="1" applyFill="1" applyBorder="1" applyAlignment="1">
      <alignment horizontal="left" vertical="center"/>
    </xf>
    <xf numFmtId="0" fontId="12" fillId="4" borderId="32" xfId="0" applyFont="1" applyFill="1" applyBorder="1" applyAlignment="1" applyProtection="1">
      <alignment horizontal="center"/>
    </xf>
    <xf numFmtId="0" fontId="12" fillId="4" borderId="28" xfId="0" applyFont="1" applyFill="1" applyBorder="1" applyAlignment="1" applyProtection="1">
      <alignment horizontal="center"/>
    </xf>
    <xf numFmtId="0" fontId="12" fillId="4" borderId="29" xfId="0" applyFont="1" applyFill="1" applyBorder="1" applyAlignment="1" applyProtection="1">
      <alignment horizontal="center"/>
    </xf>
    <xf numFmtId="0" fontId="11" fillId="5" borderId="19" xfId="0" applyFont="1" applyFill="1" applyBorder="1" applyAlignment="1" applyProtection="1">
      <alignment horizontal="center"/>
    </xf>
    <xf numFmtId="0" fontId="11" fillId="5" borderId="0" xfId="0" applyFont="1" applyFill="1" applyBorder="1" applyAlignment="1" applyProtection="1">
      <alignment horizontal="center"/>
    </xf>
    <xf numFmtId="0" fontId="11" fillId="5" borderId="2" xfId="0" applyFont="1" applyFill="1" applyBorder="1" applyAlignment="1" applyProtection="1">
      <alignment horizontal="center"/>
    </xf>
    <xf numFmtId="0" fontId="12" fillId="4" borderId="20" xfId="0" applyFont="1" applyFill="1" applyBorder="1" applyAlignment="1" applyProtection="1">
      <alignment horizontal="center"/>
    </xf>
    <xf numFmtId="0" fontId="12" fillId="4" borderId="23" xfId="0" applyFont="1" applyFill="1" applyBorder="1" applyAlignment="1" applyProtection="1">
      <alignment horizontal="center"/>
    </xf>
    <xf numFmtId="0" fontId="12" fillId="4" borderId="1" xfId="0" applyFont="1" applyFill="1" applyBorder="1" applyAlignment="1" applyProtection="1">
      <alignment horizontal="center"/>
    </xf>
    <xf numFmtId="0" fontId="0" fillId="0" borderId="38" xfId="0" applyFill="1" applyBorder="1" applyAlignment="1" applyProtection="1">
      <alignment horizontal="left" vertical="top" wrapText="1"/>
      <protection locked="0"/>
    </xf>
    <xf numFmtId="0" fontId="0" fillId="0" borderId="13" xfId="0" applyFill="1" applyBorder="1" applyAlignment="1" applyProtection="1">
      <alignment horizontal="left" vertical="top" wrapText="1"/>
      <protection locked="0"/>
    </xf>
    <xf numFmtId="0" fontId="0" fillId="0" borderId="14" xfId="0" applyFill="1" applyBorder="1" applyAlignment="1" applyProtection="1">
      <alignment horizontal="left" vertical="top" wrapText="1"/>
      <protection locked="0"/>
    </xf>
    <xf numFmtId="0" fontId="3" fillId="5" borderId="46" xfId="0" applyFont="1" applyFill="1" applyBorder="1" applyAlignment="1">
      <alignment horizontal="center" vertical="center"/>
    </xf>
    <xf numFmtId="0" fontId="3" fillId="5" borderId="47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3" fillId="5" borderId="37" xfId="0" applyFont="1" applyFill="1" applyBorder="1" applyAlignment="1">
      <alignment horizontal="left" wrapText="1"/>
    </xf>
    <xf numFmtId="0" fontId="3" fillId="5" borderId="14" xfId="0" applyFont="1" applyFill="1" applyBorder="1" applyAlignment="1">
      <alignment horizontal="left" wrapText="1"/>
    </xf>
    <xf numFmtId="0" fontId="3" fillId="5" borderId="19" xfId="0" applyFont="1" applyFill="1" applyBorder="1" applyAlignment="1">
      <alignment horizontal="left" wrapText="1"/>
    </xf>
    <xf numFmtId="0" fontId="3" fillId="5" borderId="7" xfId="0" applyFont="1" applyFill="1" applyBorder="1" applyAlignment="1">
      <alignment horizontal="left" wrapText="1"/>
    </xf>
    <xf numFmtId="0" fontId="4" fillId="5" borderId="26" xfId="0" quotePrefix="1" applyFont="1" applyFill="1" applyBorder="1" applyAlignment="1">
      <alignment horizontal="right"/>
    </xf>
    <xf numFmtId="0" fontId="4" fillId="5" borderId="5" xfId="0" quotePrefix="1" applyFont="1" applyFill="1" applyBorder="1" applyAlignment="1">
      <alignment horizontal="right"/>
    </xf>
    <xf numFmtId="0" fontId="4" fillId="5" borderId="20" xfId="0" quotePrefix="1" applyFont="1" applyFill="1" applyBorder="1" applyAlignment="1">
      <alignment horizontal="left"/>
    </xf>
    <xf numFmtId="0" fontId="4" fillId="5" borderId="21" xfId="0" quotePrefix="1" applyFont="1" applyFill="1" applyBorder="1" applyAlignment="1">
      <alignment horizontal="left"/>
    </xf>
    <xf numFmtId="0" fontId="10" fillId="5" borderId="32" xfId="0" applyFont="1" applyFill="1" applyBorder="1" applyAlignment="1">
      <alignment horizontal="left"/>
    </xf>
    <xf numFmtId="0" fontId="10" fillId="5" borderId="28" xfId="0" applyFont="1" applyFill="1" applyBorder="1" applyAlignment="1">
      <alignment horizontal="left"/>
    </xf>
    <xf numFmtId="0" fontId="10" fillId="5" borderId="29" xfId="0" applyFont="1" applyFill="1" applyBorder="1" applyAlignment="1">
      <alignment horizontal="left"/>
    </xf>
    <xf numFmtId="0" fontId="4" fillId="0" borderId="37" xfId="0" applyFont="1" applyFill="1" applyBorder="1" applyAlignment="1">
      <alignment horizontal="left" vertical="top" wrapText="1"/>
    </xf>
    <xf numFmtId="0" fontId="4" fillId="0" borderId="13" xfId="0" applyFont="1" applyFill="1" applyBorder="1" applyAlignment="1">
      <alignment horizontal="left" vertical="top" wrapText="1"/>
    </xf>
    <xf numFmtId="0" fontId="4" fillId="0" borderId="30" xfId="0" applyFont="1" applyFill="1" applyBorder="1" applyAlignment="1">
      <alignment horizontal="left" vertical="top" wrapText="1"/>
    </xf>
    <xf numFmtId="0" fontId="3" fillId="5" borderId="26" xfId="0" applyFont="1" applyFill="1" applyBorder="1" applyAlignment="1">
      <alignment horizontal="left" wrapText="1"/>
    </xf>
    <xf numFmtId="0" fontId="3" fillId="5" borderId="5" xfId="0" applyFont="1" applyFill="1" applyBorder="1" applyAlignment="1">
      <alignment horizontal="left" wrapText="1"/>
    </xf>
    <xf numFmtId="0" fontId="4" fillId="5" borderId="19" xfId="0" quotePrefix="1" applyFont="1" applyFill="1" applyBorder="1" applyAlignment="1">
      <alignment horizontal="right"/>
    </xf>
    <xf numFmtId="0" fontId="4" fillId="5" borderId="7" xfId="0" quotePrefix="1" applyFont="1" applyFill="1" applyBorder="1" applyAlignment="1">
      <alignment horizontal="right"/>
    </xf>
    <xf numFmtId="0" fontId="3" fillId="5" borderId="34" xfId="0" applyFont="1" applyFill="1" applyBorder="1" applyAlignment="1">
      <alignment horizontal="left" vertical="center"/>
    </xf>
    <xf numFmtId="0" fontId="3" fillId="5" borderId="21" xfId="0" applyFont="1" applyFill="1" applyBorder="1" applyAlignment="1">
      <alignment horizontal="left" vertical="center"/>
    </xf>
    <xf numFmtId="0" fontId="3" fillId="5" borderId="36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 wrapText="1"/>
    </xf>
    <xf numFmtId="0" fontId="3" fillId="5" borderId="36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10" fillId="5" borderId="32" xfId="0" applyFont="1" applyFill="1" applyBorder="1" applyAlignment="1">
      <alignment horizontal="left" wrapText="1"/>
    </xf>
    <xf numFmtId="0" fontId="10" fillId="5" borderId="28" xfId="0" applyFont="1" applyFill="1" applyBorder="1" applyAlignment="1">
      <alignment horizontal="left" wrapText="1"/>
    </xf>
    <xf numFmtId="0" fontId="10" fillId="5" borderId="29" xfId="0" applyFont="1" applyFill="1" applyBorder="1" applyAlignment="1">
      <alignment horizontal="left" wrapText="1"/>
    </xf>
    <xf numFmtId="0" fontId="3" fillId="5" borderId="26" xfId="0" applyFont="1" applyFill="1" applyBorder="1" applyAlignment="1">
      <alignment horizontal="left" vertical="center" wrapText="1"/>
    </xf>
    <xf numFmtId="0" fontId="3" fillId="5" borderId="5" xfId="0" applyFont="1" applyFill="1" applyBorder="1" applyAlignment="1">
      <alignment horizontal="left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9" fillId="5" borderId="32" xfId="0" applyFont="1" applyFill="1" applyBorder="1" applyAlignment="1">
      <alignment horizontal="center" vertical="center" wrapText="1"/>
    </xf>
    <xf numFmtId="0" fontId="9" fillId="5" borderId="29" xfId="0" applyFont="1" applyFill="1" applyBorder="1" applyAlignment="1">
      <alignment horizontal="center" vertical="center" wrapText="1"/>
    </xf>
    <xf numFmtId="0" fontId="4" fillId="5" borderId="28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9" fillId="5" borderId="32" xfId="0" applyFont="1" applyFill="1" applyBorder="1" applyAlignment="1">
      <alignment horizontal="center" vertical="center"/>
    </xf>
    <xf numFmtId="0" fontId="9" fillId="5" borderId="28" xfId="0" applyFont="1" applyFill="1" applyBorder="1" applyAlignment="1">
      <alignment horizontal="center" vertical="center"/>
    </xf>
    <xf numFmtId="0" fontId="9" fillId="5" borderId="29" xfId="0" applyFont="1" applyFill="1" applyBorder="1" applyAlignment="1">
      <alignment horizontal="center" vertical="center"/>
    </xf>
    <xf numFmtId="0" fontId="4" fillId="5" borderId="34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35" xfId="0" applyFont="1" applyFill="1" applyBorder="1" applyAlignment="1">
      <alignment horizontal="center" wrapText="1"/>
    </xf>
    <xf numFmtId="0" fontId="4" fillId="5" borderId="6" xfId="0" applyFont="1" applyFill="1" applyBorder="1" applyAlignment="1">
      <alignment horizontal="center" wrapText="1"/>
    </xf>
    <xf numFmtId="0" fontId="9" fillId="5" borderId="36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21" fillId="5" borderId="0" xfId="0" applyFont="1" applyFill="1" applyBorder="1" applyAlignment="1">
      <alignment horizontal="left" wrapText="1"/>
    </xf>
    <xf numFmtId="0" fontId="21" fillId="5" borderId="7" xfId="0" applyFont="1" applyFill="1" applyBorder="1" applyAlignment="1">
      <alignment horizontal="left" wrapText="1"/>
    </xf>
    <xf numFmtId="0" fontId="5" fillId="0" borderId="38" xfId="0" applyFont="1" applyFill="1" applyBorder="1" applyAlignment="1" applyProtection="1">
      <alignment horizontal="left" vertical="top" wrapText="1"/>
      <protection locked="0"/>
    </xf>
    <xf numFmtId="0" fontId="5" fillId="0" borderId="13" xfId="0" applyFont="1" applyFill="1" applyBorder="1" applyAlignment="1" applyProtection="1">
      <alignment horizontal="left" vertical="top" wrapText="1"/>
      <protection locked="0"/>
    </xf>
    <xf numFmtId="0" fontId="5" fillId="0" borderId="14" xfId="0" applyFont="1" applyFill="1" applyBorder="1" applyAlignment="1" applyProtection="1">
      <alignment horizontal="left" vertical="top" wrapText="1"/>
      <protection locked="0"/>
    </xf>
    <xf numFmtId="0" fontId="5" fillId="0" borderId="30" xfId="0" applyFont="1" applyFill="1" applyBorder="1" applyAlignment="1" applyProtection="1">
      <alignment horizontal="left" vertical="top" wrapText="1"/>
      <protection locked="0"/>
    </xf>
    <xf numFmtId="0" fontId="7" fillId="5" borderId="32" xfId="0" applyFont="1" applyFill="1" applyBorder="1" applyAlignment="1">
      <alignment horizontal="center" vertical="center" wrapText="1"/>
    </xf>
    <xf numFmtId="0" fontId="7" fillId="5" borderId="29" xfId="0" applyFont="1" applyFill="1" applyBorder="1" applyAlignment="1">
      <alignment horizontal="center" vertical="center" wrapText="1"/>
    </xf>
    <xf numFmtId="0" fontId="7" fillId="5" borderId="28" xfId="0" applyFont="1" applyFill="1" applyBorder="1" applyAlignment="1">
      <alignment horizontal="center" vertical="center" wrapText="1"/>
    </xf>
    <xf numFmtId="0" fontId="3" fillId="5" borderId="52" xfId="0" applyFont="1" applyFill="1" applyBorder="1" applyAlignment="1">
      <alignment horizontal="left" wrapText="1"/>
    </xf>
    <xf numFmtId="0" fontId="3" fillId="5" borderId="72" xfId="0" applyFont="1" applyFill="1" applyBorder="1" applyAlignment="1">
      <alignment horizontal="left" wrapText="1"/>
    </xf>
    <xf numFmtId="0" fontId="4" fillId="5" borderId="0" xfId="0" applyFont="1" applyFill="1" applyBorder="1" applyAlignment="1">
      <alignment horizontal="left" vertical="top" wrapText="1"/>
    </xf>
    <xf numFmtId="0" fontId="12" fillId="4" borderId="19" xfId="0" applyFont="1" applyFill="1" applyBorder="1" applyAlignment="1">
      <alignment horizontal="center" wrapText="1"/>
    </xf>
    <xf numFmtId="0" fontId="12" fillId="4" borderId="0" xfId="0" applyFont="1" applyFill="1" applyBorder="1" applyAlignment="1">
      <alignment horizontal="center" wrapText="1"/>
    </xf>
    <xf numFmtId="0" fontId="12" fillId="4" borderId="2" xfId="0" applyFont="1" applyFill="1" applyBorder="1" applyAlignment="1">
      <alignment horizontal="center" wrapText="1"/>
    </xf>
    <xf numFmtId="0" fontId="12" fillId="4" borderId="0" xfId="0" applyFont="1" applyFill="1" applyBorder="1" applyAlignment="1">
      <alignment horizontal="center"/>
    </xf>
    <xf numFmtId="0" fontId="4" fillId="5" borderId="25" xfId="0" applyFont="1" applyFill="1" applyBorder="1" applyAlignment="1">
      <alignment horizontal="left" wrapText="1"/>
    </xf>
    <xf numFmtId="0" fontId="4" fillId="0" borderId="4" xfId="0" applyFont="1" applyFill="1" applyBorder="1" applyAlignment="1" applyProtection="1">
      <alignment horizontal="left" vertical="top"/>
      <protection locked="0"/>
    </xf>
    <xf numFmtId="0" fontId="4" fillId="0" borderId="24" xfId="0" applyFont="1" applyFill="1" applyBorder="1" applyAlignment="1" applyProtection="1">
      <alignment horizontal="left" vertical="top"/>
      <protection locked="0"/>
    </xf>
    <xf numFmtId="0" fontId="4" fillId="0" borderId="5" xfId="0" applyFont="1" applyFill="1" applyBorder="1" applyAlignment="1" applyProtection="1">
      <alignment horizontal="left" vertical="top"/>
      <protection locked="0"/>
    </xf>
    <xf numFmtId="0" fontId="4" fillId="0" borderId="8" xfId="0" applyFont="1" applyFill="1" applyBorder="1" applyAlignment="1" applyProtection="1">
      <alignment horizontal="left" vertical="top"/>
      <protection locked="0"/>
    </xf>
    <xf numFmtId="0" fontId="4" fillId="0" borderId="25" xfId="0" applyFont="1" applyFill="1" applyBorder="1" applyAlignment="1" applyProtection="1">
      <alignment horizontal="left" vertical="top"/>
      <protection locked="0"/>
    </xf>
    <xf numFmtId="0" fontId="4" fillId="0" borderId="9" xfId="0" applyFont="1" applyFill="1" applyBorder="1" applyAlignment="1" applyProtection="1">
      <alignment horizontal="left" vertical="top"/>
      <protection locked="0"/>
    </xf>
    <xf numFmtId="0" fontId="4" fillId="5" borderId="0" xfId="0" quotePrefix="1" applyFont="1" applyFill="1" applyBorder="1" applyAlignment="1">
      <alignment horizontal="left" wrapText="1"/>
    </xf>
    <xf numFmtId="0" fontId="23" fillId="5" borderId="0" xfId="0" applyFont="1" applyFill="1" applyBorder="1" applyAlignment="1">
      <alignment horizontal="left" vertical="top" wrapText="1"/>
    </xf>
    <xf numFmtId="0" fontId="4" fillId="5" borderId="0" xfId="0" applyFont="1" applyFill="1" applyBorder="1" applyAlignment="1">
      <alignment horizontal="left" vertical="top"/>
    </xf>
    <xf numFmtId="0" fontId="4" fillId="5" borderId="37" xfId="0" applyFont="1" applyFill="1" applyBorder="1" applyAlignment="1">
      <alignment horizontal="left" wrapText="1"/>
    </xf>
    <xf numFmtId="0" fontId="4" fillId="5" borderId="14" xfId="0" applyFont="1" applyFill="1" applyBorder="1" applyAlignment="1">
      <alignment horizontal="left" wrapText="1"/>
    </xf>
    <xf numFmtId="0" fontId="5" fillId="0" borderId="37" xfId="0" applyFont="1" applyFill="1" applyBorder="1" applyAlignment="1" applyProtection="1">
      <alignment horizontal="left" vertical="top"/>
      <protection locked="0"/>
    </xf>
    <xf numFmtId="0" fontId="5" fillId="0" borderId="13" xfId="0" applyFont="1" applyFill="1" applyBorder="1" applyAlignment="1" applyProtection="1">
      <alignment horizontal="left" vertical="top"/>
      <protection locked="0"/>
    </xf>
    <xf numFmtId="0" fontId="5" fillId="0" borderId="30" xfId="0" applyFont="1" applyFill="1" applyBorder="1" applyAlignment="1" applyProtection="1">
      <alignment horizontal="left" vertical="top"/>
      <protection locked="0"/>
    </xf>
    <xf numFmtId="0" fontId="11" fillId="5" borderId="19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21" fillId="5" borderId="3" xfId="0" applyFont="1" applyFill="1" applyBorder="1" applyAlignment="1">
      <alignment horizontal="center" vertical="center"/>
    </xf>
    <xf numFmtId="0" fontId="21" fillId="5" borderId="10" xfId="0" applyFont="1" applyFill="1" applyBorder="1" applyAlignment="1">
      <alignment horizontal="center" vertical="center"/>
    </xf>
    <xf numFmtId="0" fontId="21" fillId="5" borderId="3" xfId="0" applyFont="1" applyFill="1" applyBorder="1" applyAlignment="1">
      <alignment horizontal="center" vertical="center" wrapText="1"/>
    </xf>
    <xf numFmtId="0" fontId="21" fillId="5" borderId="10" xfId="0" applyFont="1" applyFill="1" applyBorder="1" applyAlignment="1">
      <alignment horizontal="center" vertical="center" wrapText="1"/>
    </xf>
    <xf numFmtId="0" fontId="20" fillId="5" borderId="15" xfId="0" applyFont="1" applyFill="1" applyBorder="1" applyAlignment="1">
      <alignment horizontal="center" wrapText="1"/>
    </xf>
    <xf numFmtId="0" fontId="20" fillId="5" borderId="18" xfId="0" applyFont="1" applyFill="1" applyBorder="1" applyAlignment="1">
      <alignment horizontal="center" wrapText="1"/>
    </xf>
    <xf numFmtId="0" fontId="20" fillId="5" borderId="74" xfId="0" applyFont="1" applyFill="1" applyBorder="1" applyAlignment="1">
      <alignment horizontal="center" wrapText="1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8"/>
  <sheetViews>
    <sheetView tabSelected="1" zoomScale="150" zoomScaleNormal="150" zoomScaleSheetLayoutView="100" workbookViewId="0">
      <selection activeCell="A3" sqref="A3:D3"/>
    </sheetView>
  </sheetViews>
  <sheetFormatPr defaultRowHeight="15" x14ac:dyDescent="0.25"/>
  <cols>
    <col min="1" max="1" width="2.7109375" customWidth="1"/>
    <col min="2" max="2" width="60.7109375" customWidth="1"/>
    <col min="3" max="3" width="25.140625" customWidth="1"/>
    <col min="4" max="4" width="2.7109375" customWidth="1"/>
  </cols>
  <sheetData>
    <row r="1" spans="1:4" ht="15" customHeight="1" x14ac:dyDescent="0.35">
      <c r="A1" s="488" t="s">
        <v>350</v>
      </c>
      <c r="B1" s="489"/>
      <c r="C1" s="489"/>
      <c r="D1" s="490"/>
    </row>
    <row r="2" spans="1:4" ht="17.25" x14ac:dyDescent="0.35">
      <c r="A2" s="491"/>
      <c r="B2" s="492"/>
      <c r="C2" s="492"/>
      <c r="D2" s="493"/>
    </row>
    <row r="3" spans="1:4" ht="15" customHeight="1" thickBot="1" x14ac:dyDescent="0.4">
      <c r="A3" s="494" t="s">
        <v>351</v>
      </c>
      <c r="B3" s="495"/>
      <c r="C3" s="495"/>
      <c r="D3" s="496"/>
    </row>
    <row r="4" spans="1:4" ht="5.0999999999999996" customHeight="1" x14ac:dyDescent="0.35">
      <c r="A4" s="345"/>
      <c r="B4" s="346"/>
      <c r="C4" s="346"/>
      <c r="D4" s="347"/>
    </row>
    <row r="5" spans="1:4" ht="15" customHeight="1" x14ac:dyDescent="0.35">
      <c r="A5" s="19"/>
      <c r="B5" s="20" t="s">
        <v>149</v>
      </c>
      <c r="C5" s="414"/>
      <c r="D5" s="18"/>
    </row>
    <row r="6" spans="1:4" ht="15" customHeight="1" x14ac:dyDescent="0.35">
      <c r="A6" s="19"/>
      <c r="B6" s="16"/>
      <c r="C6" s="17" t="s">
        <v>150</v>
      </c>
      <c r="D6" s="18"/>
    </row>
    <row r="7" spans="1:4" ht="15" customHeight="1" x14ac:dyDescent="0.35">
      <c r="A7" s="19"/>
      <c r="B7" s="39" t="s">
        <v>358</v>
      </c>
      <c r="C7" s="415"/>
      <c r="D7" s="18"/>
    </row>
    <row r="8" spans="1:4" ht="15" customHeight="1" x14ac:dyDescent="0.35">
      <c r="A8" s="19"/>
      <c r="B8" s="16"/>
      <c r="C8" s="17" t="s">
        <v>150</v>
      </c>
      <c r="D8" s="18"/>
    </row>
    <row r="9" spans="1:4" ht="15" customHeight="1" x14ac:dyDescent="0.35">
      <c r="A9" s="19"/>
      <c r="B9" s="20" t="s">
        <v>141</v>
      </c>
      <c r="C9" s="415"/>
      <c r="D9" s="18"/>
    </row>
    <row r="10" spans="1:4" s="5" customFormat="1" ht="15" customHeight="1" x14ac:dyDescent="0.35">
      <c r="A10" s="19"/>
      <c r="B10" s="20"/>
      <c r="C10" s="17" t="s">
        <v>150</v>
      </c>
      <c r="D10" s="18"/>
    </row>
    <row r="11" spans="1:4" ht="15" customHeight="1" x14ac:dyDescent="0.35">
      <c r="A11" s="19"/>
      <c r="B11" s="20" t="s">
        <v>142</v>
      </c>
      <c r="C11" s="415"/>
      <c r="D11" s="18"/>
    </row>
    <row r="12" spans="1:4" s="5" customFormat="1" ht="15" customHeight="1" x14ac:dyDescent="0.35">
      <c r="A12" s="19"/>
      <c r="B12" s="20"/>
      <c r="C12" s="17" t="s">
        <v>152</v>
      </c>
      <c r="D12" s="18"/>
    </row>
    <row r="13" spans="1:4" ht="15" customHeight="1" x14ac:dyDescent="0.35">
      <c r="A13" s="19"/>
      <c r="B13" s="20" t="s">
        <v>148</v>
      </c>
      <c r="C13" s="416"/>
      <c r="D13" s="18"/>
    </row>
    <row r="14" spans="1:4" s="5" customFormat="1" ht="15" customHeight="1" x14ac:dyDescent="0.35">
      <c r="A14" s="19"/>
      <c r="B14" s="20"/>
      <c r="C14" s="21"/>
      <c r="D14" s="18"/>
    </row>
    <row r="15" spans="1:4" ht="15" customHeight="1" x14ac:dyDescent="0.35">
      <c r="A15" s="19"/>
      <c r="B15" s="20" t="s">
        <v>153</v>
      </c>
      <c r="C15" s="203" t="str">
        <f>+IF(C13&gt;0,+C5/C13,"Valorizzare Durata")</f>
        <v>Valorizzare Durata</v>
      </c>
      <c r="D15" s="18"/>
    </row>
    <row r="16" spans="1:4" ht="108" customHeight="1" x14ac:dyDescent="0.35">
      <c r="A16" s="19"/>
      <c r="B16" s="497" t="s">
        <v>359</v>
      </c>
      <c r="C16" s="497"/>
      <c r="D16" s="18"/>
    </row>
    <row r="17" spans="1:4" s="6" customFormat="1" ht="4.9000000000000004" customHeight="1" x14ac:dyDescent="0.35">
      <c r="A17" s="23"/>
      <c r="B17" s="25"/>
      <c r="C17" s="25"/>
      <c r="D17" s="24"/>
    </row>
    <row r="18" spans="1:4" ht="34.5" x14ac:dyDescent="0.35">
      <c r="A18" s="23"/>
      <c r="B18" s="26" t="s">
        <v>157</v>
      </c>
      <c r="C18" s="27" t="s">
        <v>117</v>
      </c>
      <c r="D18" s="24"/>
    </row>
    <row r="19" spans="1:4" ht="15" customHeight="1" x14ac:dyDescent="0.35">
      <c r="A19" s="23"/>
      <c r="B19" s="173" t="s">
        <v>116</v>
      </c>
      <c r="C19" s="418"/>
      <c r="D19" s="24"/>
    </row>
    <row r="20" spans="1:4" ht="15" customHeight="1" x14ac:dyDescent="0.35">
      <c r="A20" s="23"/>
      <c r="B20" s="421" t="s">
        <v>241</v>
      </c>
      <c r="C20" s="420"/>
      <c r="D20" s="24"/>
    </row>
    <row r="21" spans="1:4" ht="15" customHeight="1" x14ac:dyDescent="0.35">
      <c r="A21" s="23"/>
      <c r="B21" s="421" t="s">
        <v>241</v>
      </c>
      <c r="C21" s="420"/>
      <c r="D21" s="24"/>
    </row>
    <row r="22" spans="1:4" ht="15" customHeight="1" x14ac:dyDescent="0.35">
      <c r="A22" s="23"/>
      <c r="B22" s="421" t="s">
        <v>241</v>
      </c>
      <c r="C22" s="420"/>
      <c r="D22" s="24"/>
    </row>
    <row r="23" spans="1:4" ht="15" customHeight="1" x14ac:dyDescent="0.35">
      <c r="A23" s="23"/>
      <c r="B23" s="421" t="s">
        <v>241</v>
      </c>
      <c r="C23" s="420"/>
      <c r="D23" s="24"/>
    </row>
    <row r="24" spans="1:4" ht="15" customHeight="1" x14ac:dyDescent="0.35">
      <c r="A24" s="23"/>
      <c r="B24" s="421" t="s">
        <v>241</v>
      </c>
      <c r="C24" s="420"/>
      <c r="D24" s="24"/>
    </row>
    <row r="25" spans="1:4" ht="15" customHeight="1" x14ac:dyDescent="0.35">
      <c r="A25" s="23"/>
      <c r="B25" s="28" t="s">
        <v>138</v>
      </c>
      <c r="C25" s="29">
        <f>+SUM(C19:C24)</f>
        <v>0</v>
      </c>
      <c r="D25" s="24"/>
    </row>
    <row r="26" spans="1:4" ht="15" customHeight="1" x14ac:dyDescent="0.35">
      <c r="A26" s="23"/>
      <c r="B26" s="422" t="s">
        <v>154</v>
      </c>
      <c r="C26" s="420"/>
      <c r="D26" s="24"/>
    </row>
    <row r="27" spans="1:4" ht="15" customHeight="1" x14ac:dyDescent="0.35">
      <c r="A27" s="23"/>
      <c r="B27" s="422" t="s">
        <v>154</v>
      </c>
      <c r="C27" s="420"/>
      <c r="D27" s="24"/>
    </row>
    <row r="28" spans="1:4" ht="15" customHeight="1" x14ac:dyDescent="0.35">
      <c r="A28" s="23"/>
      <c r="B28" s="422" t="s">
        <v>154</v>
      </c>
      <c r="C28" s="420"/>
      <c r="D28" s="24"/>
    </row>
    <row r="29" spans="1:4" ht="15" customHeight="1" x14ac:dyDescent="0.35">
      <c r="A29" s="23"/>
      <c r="B29" s="422" t="s">
        <v>154</v>
      </c>
      <c r="C29" s="420"/>
      <c r="D29" s="24"/>
    </row>
    <row r="30" spans="1:4" ht="15" customHeight="1" x14ac:dyDescent="0.35">
      <c r="A30" s="23"/>
      <c r="B30" s="422" t="s">
        <v>154</v>
      </c>
      <c r="C30" s="420"/>
      <c r="D30" s="24"/>
    </row>
    <row r="31" spans="1:4" ht="15" customHeight="1" x14ac:dyDescent="0.35">
      <c r="A31" s="23"/>
      <c r="B31" s="306" t="s">
        <v>118</v>
      </c>
      <c r="C31" s="307">
        <f>+SUM(C26:C30)</f>
        <v>0</v>
      </c>
      <c r="D31" s="24"/>
    </row>
    <row r="32" spans="1:4" ht="15" customHeight="1" x14ac:dyDescent="0.35">
      <c r="A32" s="23"/>
      <c r="B32" s="30" t="s">
        <v>119</v>
      </c>
      <c r="C32" s="31">
        <f>+C25+C31</f>
        <v>0</v>
      </c>
      <c r="D32" s="24"/>
    </row>
    <row r="33" spans="1:4" ht="15" customHeight="1" x14ac:dyDescent="0.35">
      <c r="A33" s="23"/>
      <c r="B33" s="417" t="s">
        <v>155</v>
      </c>
      <c r="C33" s="418"/>
      <c r="D33" s="24"/>
    </row>
    <row r="34" spans="1:4" ht="15" customHeight="1" x14ac:dyDescent="0.35">
      <c r="A34" s="23"/>
      <c r="B34" s="419" t="s">
        <v>155</v>
      </c>
      <c r="C34" s="420"/>
      <c r="D34" s="24"/>
    </row>
    <row r="35" spans="1:4" ht="15" customHeight="1" x14ac:dyDescent="0.35">
      <c r="A35" s="23"/>
      <c r="B35" s="419" t="s">
        <v>155</v>
      </c>
      <c r="C35" s="420"/>
      <c r="D35" s="24"/>
    </row>
    <row r="36" spans="1:4" ht="15" customHeight="1" x14ac:dyDescent="0.35">
      <c r="A36" s="23"/>
      <c r="B36" s="419" t="s">
        <v>155</v>
      </c>
      <c r="C36" s="420"/>
      <c r="D36" s="24"/>
    </row>
    <row r="37" spans="1:4" ht="15" customHeight="1" x14ac:dyDescent="0.35">
      <c r="A37" s="23"/>
      <c r="B37" s="419" t="s">
        <v>155</v>
      </c>
      <c r="C37" s="420"/>
      <c r="D37" s="24"/>
    </row>
    <row r="38" spans="1:4" ht="15" customHeight="1" x14ac:dyDescent="0.35">
      <c r="A38" s="23"/>
      <c r="B38" s="308" t="s">
        <v>120</v>
      </c>
      <c r="C38" s="307">
        <f>+SUM(C33:C37)</f>
        <v>0</v>
      </c>
      <c r="D38" s="24"/>
    </row>
    <row r="39" spans="1:4" ht="15" customHeight="1" x14ac:dyDescent="0.35">
      <c r="A39" s="23"/>
      <c r="B39" s="30" t="s">
        <v>137</v>
      </c>
      <c r="C39" s="32">
        <f>+C32+C38</f>
        <v>0</v>
      </c>
      <c r="D39" s="24"/>
    </row>
    <row r="40" spans="1:4" ht="15" customHeight="1" x14ac:dyDescent="0.35">
      <c r="A40" s="23"/>
      <c r="B40" s="33" t="s">
        <v>136</v>
      </c>
      <c r="C40" s="34">
        <f>+IF(C39=0,0,+C25/C39)</f>
        <v>0</v>
      </c>
      <c r="D40" s="24"/>
    </row>
    <row r="41" spans="1:4" ht="5.0999999999999996" customHeight="1" x14ac:dyDescent="0.35">
      <c r="A41" s="23"/>
      <c r="B41" s="204"/>
      <c r="C41" s="205"/>
      <c r="D41" s="24"/>
    </row>
    <row r="42" spans="1:4" ht="15" customHeight="1" x14ac:dyDescent="0.35">
      <c r="A42" s="23"/>
      <c r="B42" s="209" t="s">
        <v>360</v>
      </c>
      <c r="C42" s="17" t="s">
        <v>150</v>
      </c>
      <c r="D42" s="24"/>
    </row>
    <row r="43" spans="1:4" ht="15" customHeight="1" x14ac:dyDescent="0.35">
      <c r="A43" s="23"/>
      <c r="B43" s="206" t="s">
        <v>268</v>
      </c>
      <c r="C43" s="423"/>
      <c r="D43" s="24"/>
    </row>
    <row r="44" spans="1:4" ht="15" customHeight="1" x14ac:dyDescent="0.35">
      <c r="A44" s="23"/>
      <c r="B44" s="204"/>
      <c r="C44" s="17" t="s">
        <v>150</v>
      </c>
      <c r="D44" s="24"/>
    </row>
    <row r="45" spans="1:4" ht="15" customHeight="1" x14ac:dyDescent="0.35">
      <c r="A45" s="23"/>
      <c r="B45" s="204" t="s">
        <v>361</v>
      </c>
      <c r="C45" s="423"/>
      <c r="D45" s="24"/>
    </row>
    <row r="46" spans="1:4" ht="15" customHeight="1" x14ac:dyDescent="0.35">
      <c r="A46" s="23"/>
      <c r="B46" s="107" t="s">
        <v>256</v>
      </c>
      <c r="C46" s="205"/>
      <c r="D46" s="24"/>
    </row>
    <row r="47" spans="1:4" ht="15" customHeight="1" x14ac:dyDescent="0.35">
      <c r="A47" s="23"/>
      <c r="B47" s="107" t="s">
        <v>257</v>
      </c>
      <c r="C47" s="17"/>
      <c r="D47" s="24"/>
    </row>
    <row r="48" spans="1:4" ht="15" customHeight="1" x14ac:dyDescent="0.35">
      <c r="A48" s="23"/>
      <c r="B48" s="204"/>
      <c r="C48" s="17" t="s">
        <v>150</v>
      </c>
      <c r="D48" s="24"/>
    </row>
    <row r="49" spans="1:4" ht="15" customHeight="1" x14ac:dyDescent="0.35">
      <c r="A49" s="23"/>
      <c r="B49" s="206" t="s">
        <v>260</v>
      </c>
      <c r="C49" s="423"/>
      <c r="D49" s="24"/>
    </row>
    <row r="50" spans="1:4" ht="15" customHeight="1" x14ac:dyDescent="0.35">
      <c r="A50" s="23"/>
      <c r="B50" s="206"/>
      <c r="C50" s="17" t="s">
        <v>150</v>
      </c>
      <c r="D50" s="24"/>
    </row>
    <row r="51" spans="1:4" ht="15" customHeight="1" x14ac:dyDescent="0.35">
      <c r="A51" s="23"/>
      <c r="B51" s="206" t="s">
        <v>258</v>
      </c>
      <c r="C51" s="423"/>
      <c r="D51" s="24"/>
    </row>
    <row r="52" spans="1:4" ht="15" customHeight="1" x14ac:dyDescent="0.35">
      <c r="A52" s="23"/>
      <c r="B52" s="206"/>
      <c r="C52" s="17" t="s">
        <v>150</v>
      </c>
      <c r="D52" s="24"/>
    </row>
    <row r="53" spans="1:4" ht="15" customHeight="1" x14ac:dyDescent="0.35">
      <c r="A53" s="23"/>
      <c r="B53" s="206" t="s">
        <v>259</v>
      </c>
      <c r="C53" s="423"/>
      <c r="D53" s="24"/>
    </row>
    <row r="54" spans="1:4" ht="15" customHeight="1" x14ac:dyDescent="0.35">
      <c r="A54" s="23"/>
      <c r="B54" s="204"/>
      <c r="C54" s="17" t="s">
        <v>150</v>
      </c>
      <c r="D54" s="24"/>
    </row>
    <row r="55" spans="1:4" ht="15" customHeight="1" x14ac:dyDescent="0.35">
      <c r="A55" s="23"/>
      <c r="B55" s="206" t="s">
        <v>255</v>
      </c>
      <c r="C55" s="423"/>
      <c r="D55" s="24"/>
    </row>
    <row r="56" spans="1:4" ht="15" customHeight="1" x14ac:dyDescent="0.35">
      <c r="A56" s="23"/>
      <c r="B56" s="206"/>
      <c r="C56" s="17" t="s">
        <v>150</v>
      </c>
      <c r="D56" s="24"/>
    </row>
    <row r="57" spans="1:4" ht="15" customHeight="1" x14ac:dyDescent="0.35">
      <c r="A57" s="23"/>
      <c r="B57" s="207" t="s">
        <v>261</v>
      </c>
      <c r="C57" s="423"/>
      <c r="D57" s="24"/>
    </row>
    <row r="58" spans="1:4" ht="5.0999999999999996" customHeight="1" x14ac:dyDescent="0.35">
      <c r="A58" s="23"/>
      <c r="B58" s="207"/>
      <c r="C58" s="208"/>
      <c r="D58" s="24"/>
    </row>
    <row r="59" spans="1:4" ht="15" customHeight="1" x14ac:dyDescent="0.35">
      <c r="A59" s="23"/>
      <c r="B59" s="206" t="s">
        <v>262</v>
      </c>
      <c r="C59" s="78"/>
      <c r="D59" s="24"/>
    </row>
    <row r="60" spans="1:4" ht="15" customHeight="1" x14ac:dyDescent="0.35">
      <c r="A60" s="23"/>
      <c r="B60" s="206" t="s">
        <v>263</v>
      </c>
      <c r="C60" s="17" t="s">
        <v>150</v>
      </c>
      <c r="D60" s="24"/>
    </row>
    <row r="61" spans="1:4" ht="15" customHeight="1" x14ac:dyDescent="0.35">
      <c r="A61" s="23"/>
      <c r="B61" s="206" t="s">
        <v>264</v>
      </c>
      <c r="C61" s="423"/>
      <c r="D61" s="24"/>
    </row>
    <row r="62" spans="1:4" ht="5.0999999999999996" customHeight="1" x14ac:dyDescent="0.35">
      <c r="A62" s="23"/>
      <c r="B62" s="206"/>
      <c r="C62" s="208"/>
      <c r="D62" s="24"/>
    </row>
    <row r="63" spans="1:4" ht="15" customHeight="1" x14ac:dyDescent="0.35">
      <c r="A63" s="23"/>
      <c r="B63" s="498" t="s">
        <v>265</v>
      </c>
      <c r="C63" s="498"/>
      <c r="D63" s="24"/>
    </row>
    <row r="64" spans="1:4" ht="15" customHeight="1" x14ac:dyDescent="0.35">
      <c r="A64" s="23"/>
      <c r="B64" s="498" t="s">
        <v>333</v>
      </c>
      <c r="C64" s="498"/>
      <c r="D64" s="24"/>
    </row>
    <row r="65" spans="1:4" ht="15" customHeight="1" x14ac:dyDescent="0.35">
      <c r="A65" s="23"/>
      <c r="B65" s="206" t="s">
        <v>334</v>
      </c>
      <c r="C65" s="17" t="s">
        <v>150</v>
      </c>
      <c r="D65" s="24"/>
    </row>
    <row r="66" spans="1:4" ht="15" customHeight="1" x14ac:dyDescent="0.35">
      <c r="A66" s="23"/>
      <c r="B66" s="206"/>
      <c r="C66" s="423"/>
      <c r="D66" s="24"/>
    </row>
    <row r="67" spans="1:4" ht="5.0999999999999996" customHeight="1" x14ac:dyDescent="0.35">
      <c r="A67" s="23"/>
      <c r="B67" s="204"/>
      <c r="C67" s="205"/>
      <c r="D67" s="24"/>
    </row>
    <row r="68" spans="1:4" ht="15" customHeight="1" x14ac:dyDescent="0.35">
      <c r="A68" s="23"/>
      <c r="B68" s="204"/>
      <c r="C68" s="17" t="s">
        <v>150</v>
      </c>
      <c r="D68" s="24"/>
    </row>
    <row r="69" spans="1:4" ht="15" customHeight="1" x14ac:dyDescent="0.35">
      <c r="A69" s="23"/>
      <c r="B69" s="204" t="s">
        <v>362</v>
      </c>
      <c r="C69" s="423"/>
      <c r="D69" s="24"/>
    </row>
    <row r="70" spans="1:4" ht="15" customHeight="1" x14ac:dyDescent="0.35">
      <c r="A70" s="23"/>
      <c r="B70" s="107" t="s">
        <v>256</v>
      </c>
      <c r="C70" s="205"/>
      <c r="D70" s="24"/>
    </row>
    <row r="71" spans="1:4" ht="15" customHeight="1" x14ac:dyDescent="0.35">
      <c r="A71" s="23"/>
      <c r="B71" s="107" t="s">
        <v>257</v>
      </c>
      <c r="C71" s="17"/>
      <c r="D71" s="24"/>
    </row>
    <row r="72" spans="1:4" ht="5.0999999999999996" customHeight="1" x14ac:dyDescent="0.35">
      <c r="A72" s="23"/>
      <c r="B72" s="206"/>
      <c r="C72" s="17"/>
      <c r="D72" s="24"/>
    </row>
    <row r="73" spans="1:4" ht="15" customHeight="1" x14ac:dyDescent="0.35">
      <c r="A73" s="23"/>
      <c r="B73" s="206" t="s">
        <v>266</v>
      </c>
      <c r="C73" s="78"/>
      <c r="D73" s="24"/>
    </row>
    <row r="74" spans="1:4" ht="15" customHeight="1" x14ac:dyDescent="0.35">
      <c r="A74" s="23"/>
      <c r="B74" s="206" t="s">
        <v>263</v>
      </c>
      <c r="C74" s="17" t="s">
        <v>150</v>
      </c>
      <c r="D74" s="24"/>
    </row>
    <row r="75" spans="1:4" ht="15" customHeight="1" x14ac:dyDescent="0.35">
      <c r="A75" s="23"/>
      <c r="B75" s="206" t="s">
        <v>264</v>
      </c>
      <c r="C75" s="423"/>
      <c r="D75" s="24"/>
    </row>
    <row r="76" spans="1:4" ht="5.0999999999999996" customHeight="1" x14ac:dyDescent="0.35">
      <c r="A76" s="23"/>
      <c r="B76" s="206"/>
      <c r="C76" s="208"/>
      <c r="D76" s="24"/>
    </row>
    <row r="77" spans="1:4" ht="15" customHeight="1" x14ac:dyDescent="0.35">
      <c r="A77" s="23"/>
      <c r="B77" s="498" t="s">
        <v>267</v>
      </c>
      <c r="C77" s="498"/>
      <c r="D77" s="24"/>
    </row>
    <row r="78" spans="1:4" ht="15" customHeight="1" x14ac:dyDescent="0.35">
      <c r="A78" s="23"/>
      <c r="B78" s="498" t="s">
        <v>335</v>
      </c>
      <c r="C78" s="498"/>
      <c r="D78" s="24"/>
    </row>
    <row r="79" spans="1:4" ht="15" customHeight="1" x14ac:dyDescent="0.35">
      <c r="A79" s="23"/>
      <c r="B79" s="206" t="s">
        <v>334</v>
      </c>
      <c r="C79" s="17" t="s">
        <v>150</v>
      </c>
      <c r="D79" s="24"/>
    </row>
    <row r="80" spans="1:4" ht="15" customHeight="1" x14ac:dyDescent="0.35">
      <c r="A80" s="23"/>
      <c r="B80" s="206"/>
      <c r="C80" s="423"/>
      <c r="D80" s="24"/>
    </row>
    <row r="81" spans="1:4" ht="5.0999999999999996" customHeight="1" x14ac:dyDescent="0.35">
      <c r="A81" s="23"/>
      <c r="B81" s="206"/>
      <c r="C81" s="208"/>
      <c r="D81" s="24"/>
    </row>
    <row r="82" spans="1:4" ht="34.9" customHeight="1" x14ac:dyDescent="0.35">
      <c r="A82" s="23"/>
      <c r="B82" s="498" t="s">
        <v>337</v>
      </c>
      <c r="C82" s="498"/>
      <c r="D82" s="24"/>
    </row>
    <row r="83" spans="1:4" ht="15" customHeight="1" x14ac:dyDescent="0.35">
      <c r="A83" s="23"/>
      <c r="B83" s="303" t="s">
        <v>338</v>
      </c>
      <c r="C83" s="17" t="s">
        <v>150</v>
      </c>
      <c r="D83" s="24"/>
    </row>
    <row r="84" spans="1:4" ht="15" customHeight="1" x14ac:dyDescent="0.35">
      <c r="A84" s="23"/>
      <c r="B84" s="206" t="s">
        <v>336</v>
      </c>
      <c r="C84" s="423"/>
      <c r="D84" s="24"/>
    </row>
    <row r="85" spans="1:4" ht="4.9000000000000004" customHeight="1" thickBot="1" x14ac:dyDescent="0.4">
      <c r="A85" s="35"/>
      <c r="B85" s="36"/>
      <c r="C85" s="36"/>
      <c r="D85" s="37"/>
    </row>
    <row r="86" spans="1:4" ht="17.25" x14ac:dyDescent="0.35">
      <c r="A86" s="171" t="s">
        <v>240</v>
      </c>
      <c r="B86" s="172"/>
      <c r="C86" s="172"/>
      <c r="D86" s="62"/>
    </row>
    <row r="87" spans="1:4" ht="36.6" customHeight="1" x14ac:dyDescent="0.35">
      <c r="A87" s="23"/>
      <c r="B87" s="499"/>
      <c r="C87" s="500"/>
      <c r="D87" s="24"/>
    </row>
    <row r="88" spans="1:4" ht="4.9000000000000004" customHeight="1" thickBot="1" x14ac:dyDescent="0.3">
      <c r="A88" s="64"/>
      <c r="B88" s="65"/>
      <c r="C88" s="65"/>
      <c r="D88" s="37"/>
    </row>
  </sheetData>
  <sheetProtection algorithmName="SHA-512" hashValue="1VuI/X3nQ2nHfJ7Kz/cOg6w3NJkCxMqdw6GL+NTLEDuUsPSaXnTd3vxEh9lwrzB4hlN8uhbO6yKVcE3puhB+Vg==" saltValue="df9YNir400v7m8quAurEIg==" spinCount="100000" sheet="1" objects="1" scenarios="1"/>
  <mergeCells count="10">
    <mergeCell ref="B82:C82"/>
    <mergeCell ref="B64:C64"/>
    <mergeCell ref="B77:C77"/>
    <mergeCell ref="B78:C78"/>
    <mergeCell ref="B87:C87"/>
    <mergeCell ref="A1:D1"/>
    <mergeCell ref="A2:D2"/>
    <mergeCell ref="A3:D3"/>
    <mergeCell ref="B16:C16"/>
    <mergeCell ref="B63:C63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  <headerFooter>
    <oddFooter>&amp;R&amp;P di &amp;N</oddFooter>
  </headerFooter>
  <rowBreaks count="1" manualBreakCount="1">
    <brk id="40" max="3" man="1"/>
  </rowBreak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Tendine!$B$1:$B$2</xm:f>
          </x14:formula1>
          <xm:sqref>C9</xm:sqref>
        </x14:dataValidation>
        <x14:dataValidation type="list" allowBlank="1" showInputMessage="1" showErrorMessage="1">
          <x14:formula1>
            <xm:f>Tendine!$D$1:$D$3</xm:f>
          </x14:formula1>
          <xm:sqref>C11</xm:sqref>
        </x14:dataValidation>
        <x14:dataValidation type="list" allowBlank="1" showInputMessage="1" showErrorMessage="1">
          <x14:formula1>
            <xm:f>Tendine!$A$1:$A$2</xm:f>
          </x14:formula1>
          <xm:sqref>C43 C45 C49 C69 C57:C58 C55 C51 C53 C61:C62 C66 C75:C76 C80 C84</xm:sqref>
        </x14:dataValidation>
        <x14:dataValidation type="list" allowBlank="1" showInputMessage="1" showErrorMessage="1">
          <x14:formula1>
            <xm:f>Tendine!$B$5:$B$7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2"/>
  <sheetViews>
    <sheetView zoomScale="160" zoomScaleNormal="160" zoomScaleSheetLayoutView="100" workbookViewId="0">
      <selection activeCell="C7" sqref="C7:G7"/>
    </sheetView>
  </sheetViews>
  <sheetFormatPr defaultRowHeight="15" x14ac:dyDescent="0.25"/>
  <cols>
    <col min="1" max="1" width="2.7109375" customWidth="1"/>
    <col min="2" max="2" width="21.7109375" customWidth="1"/>
    <col min="3" max="3" width="15.5703125" customWidth="1"/>
    <col min="4" max="7" width="15.28515625" customWidth="1"/>
    <col min="8" max="8" width="2.7109375" customWidth="1"/>
    <col min="9" max="9" width="15.85546875" customWidth="1"/>
    <col min="10" max="10" width="16.85546875" customWidth="1"/>
    <col min="11" max="14" width="13.7109375" customWidth="1"/>
  </cols>
  <sheetData>
    <row r="1" spans="1:8" ht="17.25" x14ac:dyDescent="0.35">
      <c r="A1" s="488" t="s">
        <v>350</v>
      </c>
      <c r="B1" s="489"/>
      <c r="C1" s="489"/>
      <c r="D1" s="489"/>
      <c r="E1" s="489"/>
      <c r="F1" s="489"/>
      <c r="G1" s="489"/>
      <c r="H1" s="490"/>
    </row>
    <row r="2" spans="1:8" ht="17.25" x14ac:dyDescent="0.35">
      <c r="A2" s="511">
        <f>+'Dati generali'!A2:D2</f>
        <v>0</v>
      </c>
      <c r="B2" s="512"/>
      <c r="C2" s="512"/>
      <c r="D2" s="512"/>
      <c r="E2" s="512"/>
      <c r="F2" s="512"/>
      <c r="G2" s="512"/>
      <c r="H2" s="513"/>
    </row>
    <row r="3" spans="1:8" ht="18" thickBot="1" x14ac:dyDescent="0.4">
      <c r="A3" s="514" t="s">
        <v>352</v>
      </c>
      <c r="B3" s="515"/>
      <c r="C3" s="515"/>
      <c r="D3" s="515"/>
      <c r="E3" s="515"/>
      <c r="F3" s="515"/>
      <c r="G3" s="515"/>
      <c r="H3" s="516"/>
    </row>
    <row r="4" spans="1:8" ht="18" customHeight="1" x14ac:dyDescent="0.35">
      <c r="A4" s="38" t="s">
        <v>159</v>
      </c>
      <c r="B4" s="22"/>
      <c r="C4" s="86"/>
      <c r="D4" s="22"/>
      <c r="E4" s="61"/>
      <c r="F4" s="61"/>
      <c r="G4" s="61"/>
      <c r="H4" s="62"/>
    </row>
    <row r="5" spans="1:8" ht="4.9000000000000004" customHeight="1" x14ac:dyDescent="0.25">
      <c r="A5" s="63"/>
      <c r="B5" s="78"/>
      <c r="C5" s="78"/>
      <c r="D5" s="78"/>
      <c r="E5" s="78"/>
      <c r="F5" s="78"/>
      <c r="G5" s="78"/>
      <c r="H5" s="24"/>
    </row>
    <row r="6" spans="1:8" ht="14.45" customHeight="1" x14ac:dyDescent="0.25">
      <c r="A6" s="63"/>
      <c r="B6" s="73" t="s">
        <v>166</v>
      </c>
      <c r="C6" s="74" t="s">
        <v>167</v>
      </c>
      <c r="D6" s="75"/>
      <c r="E6" s="75"/>
      <c r="F6" s="75"/>
      <c r="G6" s="76"/>
      <c r="H6" s="24"/>
    </row>
    <row r="7" spans="1:8" ht="14.45" customHeight="1" x14ac:dyDescent="0.25">
      <c r="A7" s="63"/>
      <c r="B7" s="77" t="s">
        <v>169</v>
      </c>
      <c r="C7" s="517"/>
      <c r="D7" s="518"/>
      <c r="E7" s="518"/>
      <c r="F7" s="518"/>
      <c r="G7" s="519"/>
      <c r="H7" s="24"/>
    </row>
    <row r="8" spans="1:8" ht="14.45" customHeight="1" x14ac:dyDescent="0.25">
      <c r="A8" s="63"/>
      <c r="B8" s="77" t="s">
        <v>170</v>
      </c>
      <c r="C8" s="517"/>
      <c r="D8" s="518"/>
      <c r="E8" s="518"/>
      <c r="F8" s="518"/>
      <c r="G8" s="519"/>
      <c r="H8" s="24"/>
    </row>
    <row r="9" spans="1:8" ht="14.45" customHeight="1" x14ac:dyDescent="0.3">
      <c r="A9" s="63"/>
      <c r="B9" s="77"/>
      <c r="C9" s="78"/>
      <c r="D9" s="17" t="s">
        <v>163</v>
      </c>
      <c r="E9" s="17" t="s">
        <v>164</v>
      </c>
      <c r="F9" s="17" t="s">
        <v>363</v>
      </c>
      <c r="G9" s="79" t="s">
        <v>168</v>
      </c>
      <c r="H9" s="24"/>
    </row>
    <row r="10" spans="1:8" ht="14.45" customHeight="1" x14ac:dyDescent="0.25">
      <c r="A10" s="63"/>
      <c r="B10" s="77" t="s">
        <v>171</v>
      </c>
      <c r="C10" s="78"/>
      <c r="D10" s="412">
        <v>0</v>
      </c>
      <c r="E10" s="412">
        <v>0</v>
      </c>
      <c r="F10" s="412">
        <v>0</v>
      </c>
      <c r="G10" s="42">
        <f>+IF(D10="NO",+IF(E10="NO",+IF(F10="NO",0,+F10),+(F10+E10)/2),+(F10+E10+D10)/3)</f>
        <v>0</v>
      </c>
      <c r="H10" s="24"/>
    </row>
    <row r="11" spans="1:8" ht="14.45" customHeight="1" x14ac:dyDescent="0.25">
      <c r="A11" s="63"/>
      <c r="B11" s="80" t="s">
        <v>172</v>
      </c>
      <c r="C11" s="78"/>
      <c r="D11" s="78"/>
      <c r="E11" s="78"/>
      <c r="F11" s="78"/>
      <c r="G11" s="81"/>
      <c r="H11" s="24"/>
    </row>
    <row r="12" spans="1:8" ht="4.9000000000000004" customHeight="1" x14ac:dyDescent="0.25">
      <c r="A12" s="63"/>
      <c r="B12" s="85"/>
      <c r="C12" s="83"/>
      <c r="D12" s="83"/>
      <c r="E12" s="83"/>
      <c r="F12" s="83"/>
      <c r="G12" s="84"/>
      <c r="H12" s="24"/>
    </row>
    <row r="13" spans="1:8" ht="4.9000000000000004" customHeight="1" x14ac:dyDescent="0.25">
      <c r="A13" s="63"/>
      <c r="B13" s="78"/>
      <c r="C13" s="78"/>
      <c r="D13" s="78"/>
      <c r="E13" s="78"/>
      <c r="F13" s="78"/>
      <c r="G13" s="78"/>
      <c r="H13" s="24"/>
    </row>
    <row r="14" spans="1:8" x14ac:dyDescent="0.25">
      <c r="A14" s="63"/>
      <c r="B14" s="73" t="s">
        <v>173</v>
      </c>
      <c r="C14" s="74" t="s">
        <v>167</v>
      </c>
      <c r="D14" s="75"/>
      <c r="E14" s="75"/>
      <c r="F14" s="75"/>
      <c r="G14" s="76"/>
      <c r="H14" s="24"/>
    </row>
    <row r="15" spans="1:8" x14ac:dyDescent="0.25">
      <c r="A15" s="63"/>
      <c r="B15" s="77" t="s">
        <v>169</v>
      </c>
      <c r="C15" s="517"/>
      <c r="D15" s="518"/>
      <c r="E15" s="518"/>
      <c r="F15" s="518"/>
      <c r="G15" s="519"/>
      <c r="H15" s="24"/>
    </row>
    <row r="16" spans="1:8" x14ac:dyDescent="0.25">
      <c r="A16" s="63"/>
      <c r="B16" s="77" t="s">
        <v>170</v>
      </c>
      <c r="C16" s="517"/>
      <c r="D16" s="518"/>
      <c r="E16" s="518"/>
      <c r="F16" s="518"/>
      <c r="G16" s="519"/>
      <c r="H16" s="24"/>
    </row>
    <row r="17" spans="1:8" ht="15.75" x14ac:dyDescent="0.3">
      <c r="A17" s="63"/>
      <c r="B17" s="77"/>
      <c r="C17" s="78"/>
      <c r="D17" s="17" t="s">
        <v>163</v>
      </c>
      <c r="E17" s="17" t="s">
        <v>164</v>
      </c>
      <c r="F17" s="17" t="s">
        <v>363</v>
      </c>
      <c r="G17" s="79" t="s">
        <v>168</v>
      </c>
      <c r="H17" s="24"/>
    </row>
    <row r="18" spans="1:8" x14ac:dyDescent="0.25">
      <c r="A18" s="63"/>
      <c r="B18" s="77" t="s">
        <v>171</v>
      </c>
      <c r="C18" s="78"/>
      <c r="D18" s="412">
        <v>0</v>
      </c>
      <c r="E18" s="412">
        <v>0</v>
      </c>
      <c r="F18" s="412">
        <v>0</v>
      </c>
      <c r="G18" s="42">
        <f>+IF(D18="NO",+IF(E18="NO",+IF(F18="NO",0,+F18),+(F18+E18)/2),+(F18+E18+D18)/3)</f>
        <v>0</v>
      </c>
      <c r="H18" s="24"/>
    </row>
    <row r="19" spans="1:8" x14ac:dyDescent="0.25">
      <c r="A19" s="63"/>
      <c r="B19" s="80" t="s">
        <v>172</v>
      </c>
      <c r="C19" s="78"/>
      <c r="D19" s="78"/>
      <c r="E19" s="78"/>
      <c r="F19" s="78"/>
      <c r="G19" s="81"/>
      <c r="H19" s="24"/>
    </row>
    <row r="20" spans="1:8" ht="4.9000000000000004" customHeight="1" x14ac:dyDescent="0.25">
      <c r="A20" s="63"/>
      <c r="B20" s="85"/>
      <c r="C20" s="83"/>
      <c r="D20" s="83"/>
      <c r="E20" s="83"/>
      <c r="F20" s="83"/>
      <c r="G20" s="84"/>
      <c r="H20" s="24"/>
    </row>
    <row r="21" spans="1:8" ht="4.9000000000000004" customHeight="1" x14ac:dyDescent="0.25">
      <c r="A21" s="63"/>
      <c r="B21" s="78"/>
      <c r="C21" s="78"/>
      <c r="D21" s="78"/>
      <c r="E21" s="78"/>
      <c r="F21" s="78"/>
      <c r="G21" s="78"/>
      <c r="H21" s="24"/>
    </row>
    <row r="22" spans="1:8" x14ac:dyDescent="0.25">
      <c r="A22" s="63"/>
      <c r="B22" s="73" t="s">
        <v>174</v>
      </c>
      <c r="C22" s="74" t="s">
        <v>167</v>
      </c>
      <c r="D22" s="75"/>
      <c r="E22" s="75"/>
      <c r="F22" s="75"/>
      <c r="G22" s="76"/>
      <c r="H22" s="24"/>
    </row>
    <row r="23" spans="1:8" x14ac:dyDescent="0.25">
      <c r="A23" s="63"/>
      <c r="B23" s="77" t="s">
        <v>169</v>
      </c>
      <c r="C23" s="517"/>
      <c r="D23" s="518"/>
      <c r="E23" s="518"/>
      <c r="F23" s="518"/>
      <c r="G23" s="519"/>
      <c r="H23" s="24"/>
    </row>
    <row r="24" spans="1:8" x14ac:dyDescent="0.25">
      <c r="A24" s="63"/>
      <c r="B24" s="77" t="s">
        <v>170</v>
      </c>
      <c r="C24" s="517"/>
      <c r="D24" s="518"/>
      <c r="E24" s="518"/>
      <c r="F24" s="518"/>
      <c r="G24" s="519"/>
      <c r="H24" s="24"/>
    </row>
    <row r="25" spans="1:8" ht="15.75" x14ac:dyDescent="0.3">
      <c r="A25" s="63"/>
      <c r="B25" s="77"/>
      <c r="C25" s="78"/>
      <c r="D25" s="17" t="s">
        <v>163</v>
      </c>
      <c r="E25" s="17" t="s">
        <v>164</v>
      </c>
      <c r="F25" s="17" t="s">
        <v>165</v>
      </c>
      <c r="G25" s="79" t="s">
        <v>168</v>
      </c>
      <c r="H25" s="24"/>
    </row>
    <row r="26" spans="1:8" x14ac:dyDescent="0.25">
      <c r="A26" s="63"/>
      <c r="B26" s="77" t="s">
        <v>171</v>
      </c>
      <c r="C26" s="78"/>
      <c r="D26" s="412">
        <v>0</v>
      </c>
      <c r="E26" s="412">
        <v>0</v>
      </c>
      <c r="F26" s="412">
        <v>0</v>
      </c>
      <c r="G26" s="42">
        <f>+IF(D26="NO",+IF(E26="NO",+IF(F26="NO",0,+F26),+(F26+E26)/2),+(F26+E26+D26)/3)</f>
        <v>0</v>
      </c>
      <c r="H26" s="24"/>
    </row>
    <row r="27" spans="1:8" x14ac:dyDescent="0.25">
      <c r="A27" s="63"/>
      <c r="B27" s="80" t="s">
        <v>172</v>
      </c>
      <c r="C27" s="78"/>
      <c r="D27" s="78"/>
      <c r="E27" s="78"/>
      <c r="F27" s="78"/>
      <c r="G27" s="81"/>
      <c r="H27" s="24"/>
    </row>
    <row r="28" spans="1:8" ht="4.9000000000000004" customHeight="1" x14ac:dyDescent="0.25">
      <c r="A28" s="63"/>
      <c r="B28" s="85"/>
      <c r="C28" s="83"/>
      <c r="D28" s="83"/>
      <c r="E28" s="83"/>
      <c r="F28" s="83"/>
      <c r="G28" s="84"/>
      <c r="H28" s="24"/>
    </row>
    <row r="29" spans="1:8" s="5" customFormat="1" ht="4.9000000000000004" customHeight="1" x14ac:dyDescent="0.25">
      <c r="A29" s="63"/>
      <c r="B29" s="78"/>
      <c r="C29" s="78"/>
      <c r="D29" s="78"/>
      <c r="E29" s="78"/>
      <c r="F29" s="78"/>
      <c r="G29" s="78"/>
      <c r="H29" s="24"/>
    </row>
    <row r="30" spans="1:8" x14ac:dyDescent="0.25">
      <c r="A30" s="63"/>
      <c r="B30" s="73" t="s">
        <v>181</v>
      </c>
      <c r="C30" s="74" t="s">
        <v>167</v>
      </c>
      <c r="D30" s="75"/>
      <c r="E30" s="75"/>
      <c r="F30" s="75"/>
      <c r="G30" s="76"/>
      <c r="H30" s="24"/>
    </row>
    <row r="31" spans="1:8" x14ac:dyDescent="0.25">
      <c r="A31" s="63"/>
      <c r="B31" s="77" t="s">
        <v>169</v>
      </c>
      <c r="C31" s="517"/>
      <c r="D31" s="518"/>
      <c r="E31" s="518"/>
      <c r="F31" s="518"/>
      <c r="G31" s="519"/>
      <c r="H31" s="24"/>
    </row>
    <row r="32" spans="1:8" x14ac:dyDescent="0.25">
      <c r="A32" s="63"/>
      <c r="B32" s="77" t="s">
        <v>170</v>
      </c>
      <c r="C32" s="517"/>
      <c r="D32" s="518"/>
      <c r="E32" s="518"/>
      <c r="F32" s="518"/>
      <c r="G32" s="519"/>
      <c r="H32" s="24"/>
    </row>
    <row r="33" spans="1:8" ht="15.75" x14ac:dyDescent="0.3">
      <c r="A33" s="63"/>
      <c r="B33" s="77"/>
      <c r="C33" s="78"/>
      <c r="D33" s="17" t="s">
        <v>163</v>
      </c>
      <c r="E33" s="17" t="s">
        <v>164</v>
      </c>
      <c r="F33" s="17" t="s">
        <v>363</v>
      </c>
      <c r="G33" s="79" t="s">
        <v>168</v>
      </c>
      <c r="H33" s="24"/>
    </row>
    <row r="34" spans="1:8" x14ac:dyDescent="0.25">
      <c r="A34" s="63"/>
      <c r="B34" s="77" t="s">
        <v>171</v>
      </c>
      <c r="C34" s="78"/>
      <c r="D34" s="412">
        <v>0</v>
      </c>
      <c r="E34" s="412">
        <v>0</v>
      </c>
      <c r="F34" s="412">
        <v>0</v>
      </c>
      <c r="G34" s="42">
        <f>+IF(D34="NO",+IF(E34="NO",+IF(F34="NO",0,+F34),+(F34+E34)/2),+(F34+E34+D34)/3)</f>
        <v>0</v>
      </c>
      <c r="H34" s="24"/>
    </row>
    <row r="35" spans="1:8" x14ac:dyDescent="0.25">
      <c r="A35" s="63"/>
      <c r="B35" s="82" t="s">
        <v>172</v>
      </c>
      <c r="C35" s="83"/>
      <c r="D35" s="83"/>
      <c r="E35" s="83"/>
      <c r="F35" s="83"/>
      <c r="G35" s="84"/>
      <c r="H35" s="24"/>
    </row>
    <row r="36" spans="1:8" ht="4.9000000000000004" customHeight="1" x14ac:dyDescent="0.25">
      <c r="A36" s="63"/>
      <c r="B36" s="78"/>
      <c r="C36" s="78"/>
      <c r="D36" s="78"/>
      <c r="E36" s="78"/>
      <c r="F36" s="78"/>
      <c r="G36" s="78"/>
      <c r="H36" s="24"/>
    </row>
    <row r="37" spans="1:8" ht="4.9000000000000004" customHeight="1" x14ac:dyDescent="0.25">
      <c r="A37" s="63"/>
      <c r="B37" s="87"/>
      <c r="C37" s="87"/>
      <c r="D37" s="87"/>
      <c r="E37" s="87"/>
      <c r="F37" s="87"/>
      <c r="G37" s="87"/>
      <c r="H37" s="24"/>
    </row>
    <row r="38" spans="1:8" ht="4.9000000000000004" customHeight="1" x14ac:dyDescent="0.25">
      <c r="A38" s="63"/>
      <c r="B38" s="78"/>
      <c r="C38" s="78"/>
      <c r="D38" s="78"/>
      <c r="E38" s="78"/>
      <c r="F38" s="78"/>
      <c r="G38" s="78"/>
      <c r="H38" s="24"/>
    </row>
    <row r="39" spans="1:8" x14ac:dyDescent="0.25">
      <c r="A39" s="63"/>
      <c r="B39" s="73" t="s">
        <v>175</v>
      </c>
      <c r="C39" s="74"/>
      <c r="D39" s="75"/>
      <c r="E39" s="75"/>
      <c r="F39" s="75"/>
      <c r="G39" s="76"/>
      <c r="H39" s="24"/>
    </row>
    <row r="40" spans="1:8" x14ac:dyDescent="0.25">
      <c r="A40" s="63"/>
      <c r="B40" s="77" t="s">
        <v>169</v>
      </c>
      <c r="C40" s="517"/>
      <c r="D40" s="518"/>
      <c r="E40" s="518"/>
      <c r="F40" s="518"/>
      <c r="G40" s="519"/>
      <c r="H40" s="24"/>
    </row>
    <row r="41" spans="1:8" x14ac:dyDescent="0.25">
      <c r="A41" s="63"/>
      <c r="B41" s="77" t="s">
        <v>176</v>
      </c>
      <c r="C41" s="517"/>
      <c r="D41" s="518"/>
      <c r="E41" s="518"/>
      <c r="F41" s="518"/>
      <c r="G41" s="519"/>
      <c r="H41" s="24"/>
    </row>
    <row r="42" spans="1:8" x14ac:dyDescent="0.25">
      <c r="A42" s="63"/>
      <c r="B42" s="77" t="s">
        <v>179</v>
      </c>
      <c r="C42" s="520"/>
      <c r="D42" s="521"/>
      <c r="E42" s="521"/>
      <c r="F42" s="521"/>
      <c r="G42" s="522"/>
      <c r="H42" s="24"/>
    </row>
    <row r="43" spans="1:8" ht="15.75" x14ac:dyDescent="0.3">
      <c r="A43" s="63"/>
      <c r="B43" s="77"/>
      <c r="C43" s="43"/>
      <c r="D43" s="43"/>
      <c r="E43" s="527" t="s">
        <v>150</v>
      </c>
      <c r="F43" s="527"/>
      <c r="G43" s="528"/>
      <c r="H43" s="24"/>
    </row>
    <row r="44" spans="1:8" x14ac:dyDescent="0.25">
      <c r="A44" s="63"/>
      <c r="B44" s="523" t="s">
        <v>331</v>
      </c>
      <c r="C44" s="524"/>
      <c r="D44" s="524"/>
      <c r="E44" s="517"/>
      <c r="F44" s="518"/>
      <c r="G44" s="519"/>
      <c r="H44" s="24"/>
    </row>
    <row r="45" spans="1:8" x14ac:dyDescent="0.25">
      <c r="A45" s="63"/>
      <c r="B45" s="77" t="s">
        <v>158</v>
      </c>
      <c r="C45" s="520"/>
      <c r="D45" s="521"/>
      <c r="E45" s="521"/>
      <c r="F45" s="521"/>
      <c r="G45" s="522"/>
      <c r="H45" s="24"/>
    </row>
    <row r="46" spans="1:8" x14ac:dyDescent="0.25">
      <c r="A46" s="63"/>
      <c r="B46" s="77" t="s">
        <v>180</v>
      </c>
      <c r="C46" s="517"/>
      <c r="D46" s="518"/>
      <c r="E46" s="518"/>
      <c r="F46" s="518"/>
      <c r="G46" s="519"/>
      <c r="H46" s="24"/>
    </row>
    <row r="47" spans="1:8" ht="15.75" x14ac:dyDescent="0.3">
      <c r="A47" s="63"/>
      <c r="B47" s="77"/>
      <c r="C47" s="78"/>
      <c r="D47" s="17" t="s">
        <v>163</v>
      </c>
      <c r="E47" s="17" t="s">
        <v>164</v>
      </c>
      <c r="F47" s="17" t="s">
        <v>363</v>
      </c>
      <c r="G47" s="79" t="s">
        <v>168</v>
      </c>
      <c r="H47" s="24"/>
    </row>
    <row r="48" spans="1:8" x14ac:dyDescent="0.25">
      <c r="A48" s="63"/>
      <c r="B48" s="77" t="s">
        <v>171</v>
      </c>
      <c r="C48" s="78"/>
      <c r="D48" s="412">
        <v>0</v>
      </c>
      <c r="E48" s="412">
        <v>0</v>
      </c>
      <c r="F48" s="412">
        <v>0</v>
      </c>
      <c r="G48" s="42">
        <f>+IF(D48="NO",+IF(E48="NO",+IF(F48="NO",0,+F48),+(F48+E48)/2),+(F48+E48+D48)/3)</f>
        <v>0</v>
      </c>
      <c r="H48" s="24"/>
    </row>
    <row r="49" spans="1:8" x14ac:dyDescent="0.25">
      <c r="A49" s="63"/>
      <c r="B49" s="80" t="s">
        <v>172</v>
      </c>
      <c r="C49" s="78"/>
      <c r="D49" s="78"/>
      <c r="E49" s="78"/>
      <c r="F49" s="78"/>
      <c r="G49" s="81"/>
      <c r="H49" s="24"/>
    </row>
    <row r="50" spans="1:8" ht="4.9000000000000004" customHeight="1" x14ac:dyDescent="0.25">
      <c r="A50" s="63"/>
      <c r="B50" s="85"/>
      <c r="C50" s="83"/>
      <c r="D50" s="83"/>
      <c r="E50" s="83"/>
      <c r="F50" s="83"/>
      <c r="G50" s="84"/>
      <c r="H50" s="24"/>
    </row>
    <row r="51" spans="1:8" ht="4.9000000000000004" customHeight="1" x14ac:dyDescent="0.25">
      <c r="A51" s="63"/>
      <c r="B51" s="78"/>
      <c r="C51" s="78"/>
      <c r="D51" s="78"/>
      <c r="E51" s="78"/>
      <c r="F51" s="78"/>
      <c r="G51" s="78"/>
      <c r="H51" s="24"/>
    </row>
    <row r="52" spans="1:8" x14ac:dyDescent="0.25">
      <c r="A52" s="63"/>
      <c r="B52" s="73" t="s">
        <v>182</v>
      </c>
      <c r="C52" s="74"/>
      <c r="D52" s="75"/>
      <c r="E52" s="75"/>
      <c r="F52" s="75"/>
      <c r="G52" s="76"/>
      <c r="H52" s="24"/>
    </row>
    <row r="53" spans="1:8" x14ac:dyDescent="0.25">
      <c r="A53" s="63"/>
      <c r="B53" s="77" t="s">
        <v>169</v>
      </c>
      <c r="C53" s="517"/>
      <c r="D53" s="518"/>
      <c r="E53" s="518"/>
      <c r="F53" s="518"/>
      <c r="G53" s="519"/>
      <c r="H53" s="24"/>
    </row>
    <row r="54" spans="1:8" x14ac:dyDescent="0.25">
      <c r="A54" s="63"/>
      <c r="B54" s="77" t="s">
        <v>176</v>
      </c>
      <c r="C54" s="517"/>
      <c r="D54" s="518"/>
      <c r="E54" s="518"/>
      <c r="F54" s="518"/>
      <c r="G54" s="519"/>
      <c r="H54" s="24"/>
    </row>
    <row r="55" spans="1:8" x14ac:dyDescent="0.25">
      <c r="A55" s="63"/>
      <c r="B55" s="77" t="s">
        <v>179</v>
      </c>
      <c r="C55" s="520"/>
      <c r="D55" s="521"/>
      <c r="E55" s="521"/>
      <c r="F55" s="521"/>
      <c r="G55" s="522"/>
      <c r="H55" s="24"/>
    </row>
    <row r="56" spans="1:8" ht="15.75" x14ac:dyDescent="0.3">
      <c r="A56" s="63"/>
      <c r="B56" s="77"/>
      <c r="C56" s="43"/>
      <c r="D56" s="43"/>
      <c r="E56" s="527" t="s">
        <v>150</v>
      </c>
      <c r="F56" s="527"/>
      <c r="G56" s="528"/>
      <c r="H56" s="24"/>
    </row>
    <row r="57" spans="1:8" x14ac:dyDescent="0.25">
      <c r="A57" s="63"/>
      <c r="B57" s="523" t="s">
        <v>331</v>
      </c>
      <c r="C57" s="524"/>
      <c r="D57" s="524"/>
      <c r="E57" s="517"/>
      <c r="F57" s="518"/>
      <c r="G57" s="519"/>
      <c r="H57" s="24"/>
    </row>
    <row r="58" spans="1:8" x14ac:dyDescent="0.25">
      <c r="A58" s="63"/>
      <c r="B58" s="77" t="s">
        <v>158</v>
      </c>
      <c r="C58" s="520"/>
      <c r="D58" s="521"/>
      <c r="E58" s="521"/>
      <c r="F58" s="521"/>
      <c r="G58" s="522"/>
      <c r="H58" s="24"/>
    </row>
    <row r="59" spans="1:8" x14ac:dyDescent="0.25">
      <c r="A59" s="63"/>
      <c r="B59" s="77" t="s">
        <v>180</v>
      </c>
      <c r="C59" s="517"/>
      <c r="D59" s="518"/>
      <c r="E59" s="518"/>
      <c r="F59" s="518"/>
      <c r="G59" s="519"/>
      <c r="H59" s="24"/>
    </row>
    <row r="60" spans="1:8" ht="15.75" x14ac:dyDescent="0.3">
      <c r="A60" s="63"/>
      <c r="B60" s="77"/>
      <c r="C60" s="78"/>
      <c r="D60" s="17" t="s">
        <v>163</v>
      </c>
      <c r="E60" s="17" t="s">
        <v>164</v>
      </c>
      <c r="F60" s="17" t="s">
        <v>363</v>
      </c>
      <c r="G60" s="79" t="s">
        <v>168</v>
      </c>
      <c r="H60" s="24"/>
    </row>
    <row r="61" spans="1:8" x14ac:dyDescent="0.25">
      <c r="A61" s="63"/>
      <c r="B61" s="77" t="s">
        <v>171</v>
      </c>
      <c r="C61" s="78"/>
      <c r="D61" s="412">
        <v>0</v>
      </c>
      <c r="E61" s="412">
        <v>0</v>
      </c>
      <c r="F61" s="412">
        <v>0</v>
      </c>
      <c r="G61" s="42">
        <f>+IF(D61="NO",+IF(E61="NO",+IF(F61="NO",0,+F61),+(F61+E61)/2),+(F61+E61+D61)/3)</f>
        <v>0</v>
      </c>
      <c r="H61" s="24"/>
    </row>
    <row r="62" spans="1:8" x14ac:dyDescent="0.25">
      <c r="A62" s="63"/>
      <c r="B62" s="80" t="s">
        <v>172</v>
      </c>
      <c r="C62" s="78"/>
      <c r="D62" s="78"/>
      <c r="E62" s="78"/>
      <c r="F62" s="78"/>
      <c r="G62" s="81"/>
      <c r="H62" s="24"/>
    </row>
    <row r="63" spans="1:8" ht="4.9000000000000004" customHeight="1" x14ac:dyDescent="0.25">
      <c r="A63" s="63"/>
      <c r="B63" s="85"/>
      <c r="C63" s="83"/>
      <c r="D63" s="83"/>
      <c r="E63" s="83"/>
      <c r="F63" s="83"/>
      <c r="G63" s="84"/>
      <c r="H63" s="24"/>
    </row>
    <row r="64" spans="1:8" ht="4.9000000000000004" customHeight="1" x14ac:dyDescent="0.25">
      <c r="A64" s="63"/>
      <c r="B64" s="78"/>
      <c r="C64" s="78"/>
      <c r="D64" s="78"/>
      <c r="E64" s="78"/>
      <c r="F64" s="78"/>
      <c r="G64" s="78"/>
      <c r="H64" s="24"/>
    </row>
    <row r="65" spans="1:8" x14ac:dyDescent="0.25">
      <c r="A65" s="63"/>
      <c r="B65" s="73" t="s">
        <v>183</v>
      </c>
      <c r="C65" s="74"/>
      <c r="D65" s="75"/>
      <c r="E65" s="75"/>
      <c r="F65" s="75"/>
      <c r="G65" s="76"/>
      <c r="H65" s="24"/>
    </row>
    <row r="66" spans="1:8" x14ac:dyDescent="0.25">
      <c r="A66" s="63"/>
      <c r="B66" s="77" t="s">
        <v>169</v>
      </c>
      <c r="C66" s="517"/>
      <c r="D66" s="518"/>
      <c r="E66" s="518"/>
      <c r="F66" s="518"/>
      <c r="G66" s="519"/>
      <c r="H66" s="24"/>
    </row>
    <row r="67" spans="1:8" x14ac:dyDescent="0.25">
      <c r="A67" s="63"/>
      <c r="B67" s="77" t="s">
        <v>176</v>
      </c>
      <c r="C67" s="517"/>
      <c r="D67" s="518"/>
      <c r="E67" s="518"/>
      <c r="F67" s="518"/>
      <c r="G67" s="519"/>
      <c r="H67" s="24"/>
    </row>
    <row r="68" spans="1:8" x14ac:dyDescent="0.25">
      <c r="A68" s="63"/>
      <c r="B68" s="77" t="s">
        <v>179</v>
      </c>
      <c r="C68" s="520"/>
      <c r="D68" s="521"/>
      <c r="E68" s="521"/>
      <c r="F68" s="521"/>
      <c r="G68" s="522"/>
      <c r="H68" s="24"/>
    </row>
    <row r="69" spans="1:8" ht="15.75" x14ac:dyDescent="0.3">
      <c r="A69" s="63"/>
      <c r="B69" s="77"/>
      <c r="C69" s="43"/>
      <c r="D69" s="43"/>
      <c r="E69" s="527" t="s">
        <v>150</v>
      </c>
      <c r="F69" s="527"/>
      <c r="G69" s="528"/>
      <c r="H69" s="24"/>
    </row>
    <row r="70" spans="1:8" x14ac:dyDescent="0.25">
      <c r="A70" s="63"/>
      <c r="B70" s="523" t="s">
        <v>331</v>
      </c>
      <c r="C70" s="524"/>
      <c r="D70" s="524"/>
      <c r="E70" s="517"/>
      <c r="F70" s="518"/>
      <c r="G70" s="519"/>
      <c r="H70" s="24"/>
    </row>
    <row r="71" spans="1:8" x14ac:dyDescent="0.25">
      <c r="A71" s="63"/>
      <c r="B71" s="77" t="s">
        <v>158</v>
      </c>
      <c r="C71" s="520"/>
      <c r="D71" s="521"/>
      <c r="E71" s="521"/>
      <c r="F71" s="521"/>
      <c r="G71" s="522"/>
      <c r="H71" s="24"/>
    </row>
    <row r="72" spans="1:8" x14ac:dyDescent="0.25">
      <c r="A72" s="63"/>
      <c r="B72" s="77" t="s">
        <v>180</v>
      </c>
      <c r="C72" s="517"/>
      <c r="D72" s="518"/>
      <c r="E72" s="518"/>
      <c r="F72" s="518"/>
      <c r="G72" s="519"/>
      <c r="H72" s="24"/>
    </row>
    <row r="73" spans="1:8" ht="15.75" x14ac:dyDescent="0.3">
      <c r="A73" s="63"/>
      <c r="B73" s="77"/>
      <c r="C73" s="78"/>
      <c r="D73" s="17" t="s">
        <v>163</v>
      </c>
      <c r="E73" s="17" t="s">
        <v>164</v>
      </c>
      <c r="F73" s="17" t="s">
        <v>363</v>
      </c>
      <c r="G73" s="79" t="s">
        <v>168</v>
      </c>
      <c r="H73" s="24"/>
    </row>
    <row r="74" spans="1:8" x14ac:dyDescent="0.25">
      <c r="A74" s="63"/>
      <c r="B74" s="77" t="s">
        <v>171</v>
      </c>
      <c r="C74" s="78"/>
      <c r="D74" s="412">
        <v>0</v>
      </c>
      <c r="E74" s="412">
        <v>0</v>
      </c>
      <c r="F74" s="412">
        <v>0</v>
      </c>
      <c r="G74" s="42">
        <f>+IF(D74="NO",+IF(E74="NO",+IF(F74="NO",0,+F74),+(F74+E74)/2),+(F74+E74+D74)/3)</f>
        <v>0</v>
      </c>
      <c r="H74" s="24"/>
    </row>
    <row r="75" spans="1:8" x14ac:dyDescent="0.25">
      <c r="A75" s="63"/>
      <c r="B75" s="80" t="s">
        <v>172</v>
      </c>
      <c r="C75" s="78"/>
      <c r="D75" s="78"/>
      <c r="E75" s="78"/>
      <c r="F75" s="78"/>
      <c r="G75" s="81"/>
      <c r="H75" s="24"/>
    </row>
    <row r="76" spans="1:8" ht="4.9000000000000004" customHeight="1" x14ac:dyDescent="0.25">
      <c r="A76" s="63"/>
      <c r="B76" s="85"/>
      <c r="C76" s="83"/>
      <c r="D76" s="83"/>
      <c r="E76" s="83"/>
      <c r="F76" s="83"/>
      <c r="G76" s="84"/>
      <c r="H76" s="24"/>
    </row>
    <row r="77" spans="1:8" ht="4.9000000000000004" customHeight="1" x14ac:dyDescent="0.25">
      <c r="A77" s="63"/>
      <c r="B77" s="78"/>
      <c r="C77" s="78"/>
      <c r="D77" s="78"/>
      <c r="E77" s="78"/>
      <c r="F77" s="78"/>
      <c r="G77" s="78"/>
      <c r="H77" s="24"/>
    </row>
    <row r="78" spans="1:8" x14ac:dyDescent="0.25">
      <c r="A78" s="63"/>
      <c r="B78" s="73" t="s">
        <v>184</v>
      </c>
      <c r="C78" s="74"/>
      <c r="D78" s="75"/>
      <c r="E78" s="75"/>
      <c r="F78" s="75"/>
      <c r="G78" s="76"/>
      <c r="H78" s="24"/>
    </row>
    <row r="79" spans="1:8" x14ac:dyDescent="0.25">
      <c r="A79" s="63"/>
      <c r="B79" s="77" t="s">
        <v>169</v>
      </c>
      <c r="C79" s="517"/>
      <c r="D79" s="518"/>
      <c r="E79" s="518"/>
      <c r="F79" s="518"/>
      <c r="G79" s="519"/>
      <c r="H79" s="24"/>
    </row>
    <row r="80" spans="1:8" x14ac:dyDescent="0.25">
      <c r="A80" s="63"/>
      <c r="B80" s="77" t="s">
        <v>187</v>
      </c>
      <c r="C80" s="517"/>
      <c r="D80" s="518"/>
      <c r="E80" s="518"/>
      <c r="F80" s="518"/>
      <c r="G80" s="519"/>
      <c r="H80" s="24"/>
    </row>
    <row r="81" spans="1:8" x14ac:dyDescent="0.25">
      <c r="A81" s="63"/>
      <c r="B81" s="77" t="s">
        <v>188</v>
      </c>
      <c r="C81" s="520"/>
      <c r="D81" s="521"/>
      <c r="E81" s="521"/>
      <c r="F81" s="521"/>
      <c r="G81" s="522"/>
      <c r="H81" s="24"/>
    </row>
    <row r="82" spans="1:8" ht="15.75" x14ac:dyDescent="0.3">
      <c r="A82" s="63"/>
      <c r="B82" s="77"/>
      <c r="C82" s="43"/>
      <c r="D82" s="43"/>
      <c r="E82" s="527" t="s">
        <v>150</v>
      </c>
      <c r="F82" s="527"/>
      <c r="G82" s="528"/>
      <c r="H82" s="24"/>
    </row>
    <row r="83" spans="1:8" x14ac:dyDescent="0.25">
      <c r="A83" s="63"/>
      <c r="B83" s="523" t="s">
        <v>331</v>
      </c>
      <c r="C83" s="524"/>
      <c r="D83" s="524"/>
      <c r="E83" s="517"/>
      <c r="F83" s="518"/>
      <c r="G83" s="519"/>
      <c r="H83" s="24"/>
    </row>
    <row r="84" spans="1:8" x14ac:dyDescent="0.25">
      <c r="A84" s="63"/>
      <c r="B84" s="77" t="s">
        <v>189</v>
      </c>
      <c r="C84" s="520"/>
      <c r="D84" s="521"/>
      <c r="E84" s="521"/>
      <c r="F84" s="521"/>
      <c r="G84" s="522"/>
      <c r="H84" s="24"/>
    </row>
    <row r="85" spans="1:8" x14ac:dyDescent="0.25">
      <c r="A85" s="63"/>
      <c r="B85" s="77" t="s">
        <v>190</v>
      </c>
      <c r="C85" s="517"/>
      <c r="D85" s="518"/>
      <c r="E85" s="518"/>
      <c r="F85" s="518"/>
      <c r="G85" s="519"/>
      <c r="H85" s="24"/>
    </row>
    <row r="86" spans="1:8" ht="15.75" x14ac:dyDescent="0.3">
      <c r="A86" s="63"/>
      <c r="B86" s="77"/>
      <c r="C86" s="78"/>
      <c r="D86" s="17" t="s">
        <v>163</v>
      </c>
      <c r="E86" s="17" t="s">
        <v>164</v>
      </c>
      <c r="F86" s="17" t="s">
        <v>363</v>
      </c>
      <c r="G86" s="79" t="s">
        <v>168</v>
      </c>
      <c r="H86" s="24"/>
    </row>
    <row r="87" spans="1:8" x14ac:dyDescent="0.25">
      <c r="A87" s="63"/>
      <c r="B87" s="77" t="s">
        <v>191</v>
      </c>
      <c r="C87" s="78"/>
      <c r="D87" s="412">
        <v>0</v>
      </c>
      <c r="E87" s="412">
        <v>0</v>
      </c>
      <c r="F87" s="412">
        <v>0</v>
      </c>
      <c r="G87" s="42">
        <f>+IF(D87="NO",+IF(E87="NO",+IF(F87="NO",0,+F87),+(F87+E87)/2),+(F87+E87+D87)/3)</f>
        <v>0</v>
      </c>
      <c r="H87" s="24"/>
    </row>
    <row r="88" spans="1:8" x14ac:dyDescent="0.25">
      <c r="A88" s="63"/>
      <c r="B88" s="80" t="s">
        <v>172</v>
      </c>
      <c r="C88" s="78"/>
      <c r="D88" s="78"/>
      <c r="E88" s="78"/>
      <c r="F88" s="78"/>
      <c r="G88" s="81"/>
      <c r="H88" s="24"/>
    </row>
    <row r="89" spans="1:8" ht="4.9000000000000004" customHeight="1" x14ac:dyDescent="0.25">
      <c r="A89" s="63"/>
      <c r="B89" s="85"/>
      <c r="C89" s="83"/>
      <c r="D89" s="83"/>
      <c r="E89" s="83"/>
      <c r="F89" s="83"/>
      <c r="G89" s="84"/>
      <c r="H89" s="24"/>
    </row>
    <row r="90" spans="1:8" ht="4.9000000000000004" customHeight="1" x14ac:dyDescent="0.25">
      <c r="A90" s="63"/>
      <c r="B90" s="78"/>
      <c r="C90" s="78"/>
      <c r="D90" s="78"/>
      <c r="E90" s="78"/>
      <c r="F90" s="78"/>
      <c r="G90" s="78"/>
      <c r="H90" s="24"/>
    </row>
    <row r="91" spans="1:8" ht="4.9000000000000004" customHeight="1" x14ac:dyDescent="0.25">
      <c r="A91" s="63"/>
      <c r="B91" s="87"/>
      <c r="C91" s="87"/>
      <c r="D91" s="87"/>
      <c r="E91" s="87"/>
      <c r="F91" s="87"/>
      <c r="G91" s="87"/>
      <c r="H91" s="24"/>
    </row>
    <row r="92" spans="1:8" ht="4.9000000000000004" customHeight="1" x14ac:dyDescent="0.25">
      <c r="A92" s="63"/>
      <c r="B92" s="78"/>
      <c r="C92" s="78"/>
      <c r="D92" s="78"/>
      <c r="E92" s="78"/>
      <c r="F92" s="78"/>
      <c r="G92" s="78"/>
      <c r="H92" s="24"/>
    </row>
    <row r="93" spans="1:8" x14ac:dyDescent="0.25">
      <c r="A93" s="63"/>
      <c r="B93" s="73" t="s">
        <v>185</v>
      </c>
      <c r="C93" s="74"/>
      <c r="D93" s="75"/>
      <c r="E93" s="75"/>
      <c r="F93" s="75"/>
      <c r="G93" s="76"/>
      <c r="H93" s="24"/>
    </row>
    <row r="94" spans="1:8" x14ac:dyDescent="0.25">
      <c r="A94" s="63"/>
      <c r="B94" s="77" t="s">
        <v>169</v>
      </c>
      <c r="C94" s="517"/>
      <c r="D94" s="518"/>
      <c r="E94" s="518"/>
      <c r="F94" s="518"/>
      <c r="G94" s="519"/>
      <c r="H94" s="24"/>
    </row>
    <row r="95" spans="1:8" x14ac:dyDescent="0.25">
      <c r="A95" s="63"/>
      <c r="B95" s="77" t="s">
        <v>186</v>
      </c>
      <c r="C95" s="517"/>
      <c r="D95" s="518"/>
      <c r="E95" s="518"/>
      <c r="F95" s="518"/>
      <c r="G95" s="519"/>
      <c r="H95" s="24"/>
    </row>
    <row r="96" spans="1:8" x14ac:dyDescent="0.25">
      <c r="A96" s="63"/>
      <c r="B96" s="77" t="s">
        <v>339</v>
      </c>
      <c r="C96" s="517"/>
      <c r="D96" s="518"/>
      <c r="E96" s="518"/>
      <c r="F96" s="518"/>
      <c r="G96" s="519"/>
      <c r="H96" s="24"/>
    </row>
    <row r="97" spans="1:8" x14ac:dyDescent="0.25">
      <c r="A97" s="63"/>
      <c r="B97" s="77" t="s">
        <v>179</v>
      </c>
      <c r="C97" s="520"/>
      <c r="D97" s="521"/>
      <c r="E97" s="521"/>
      <c r="F97" s="521"/>
      <c r="G97" s="522"/>
      <c r="H97" s="24"/>
    </row>
    <row r="98" spans="1:8" x14ac:dyDescent="0.25">
      <c r="A98" s="63"/>
      <c r="B98" s="77" t="s">
        <v>158</v>
      </c>
      <c r="C98" s="520"/>
      <c r="D98" s="521"/>
      <c r="E98" s="521"/>
      <c r="F98" s="521"/>
      <c r="G98" s="522"/>
      <c r="H98" s="24"/>
    </row>
    <row r="99" spans="1:8" x14ac:dyDescent="0.25">
      <c r="A99" s="63"/>
      <c r="B99" s="77" t="s">
        <v>180</v>
      </c>
      <c r="C99" s="517"/>
      <c r="D99" s="518"/>
      <c r="E99" s="518"/>
      <c r="F99" s="518"/>
      <c r="G99" s="519"/>
      <c r="H99" s="24"/>
    </row>
    <row r="100" spans="1:8" ht="15.75" x14ac:dyDescent="0.3">
      <c r="A100" s="63"/>
      <c r="B100" s="77"/>
      <c r="C100" s="78"/>
      <c r="D100" s="17" t="s">
        <v>163</v>
      </c>
      <c r="E100" s="17" t="s">
        <v>164</v>
      </c>
      <c r="F100" s="17" t="s">
        <v>363</v>
      </c>
      <c r="G100" s="79" t="s">
        <v>168</v>
      </c>
      <c r="H100" s="24"/>
    </row>
    <row r="101" spans="1:8" x14ac:dyDescent="0.25">
      <c r="A101" s="63"/>
      <c r="B101" s="77" t="s">
        <v>171</v>
      </c>
      <c r="C101" s="78"/>
      <c r="D101" s="412">
        <v>0</v>
      </c>
      <c r="E101" s="412">
        <v>0</v>
      </c>
      <c r="F101" s="412">
        <v>0</v>
      </c>
      <c r="G101" s="42">
        <f>+IF(D101="NO",+IF(E101="NO",+IF(F101="NO",0,+F101),+(F101+E101)/2),+(F101+E101+D101)/3)</f>
        <v>0</v>
      </c>
      <c r="H101" s="24"/>
    </row>
    <row r="102" spans="1:8" x14ac:dyDescent="0.25">
      <c r="A102" s="63"/>
      <c r="B102" s="80" t="s">
        <v>172</v>
      </c>
      <c r="C102" s="78"/>
      <c r="D102" s="78"/>
      <c r="E102" s="78"/>
      <c r="F102" s="78"/>
      <c r="G102" s="81"/>
      <c r="H102" s="24"/>
    </row>
    <row r="103" spans="1:8" ht="4.9000000000000004" customHeight="1" x14ac:dyDescent="0.25">
      <c r="A103" s="63"/>
      <c r="B103" s="85"/>
      <c r="C103" s="83"/>
      <c r="D103" s="83"/>
      <c r="E103" s="83"/>
      <c r="F103" s="83"/>
      <c r="G103" s="84"/>
      <c r="H103" s="24"/>
    </row>
    <row r="104" spans="1:8" ht="4.9000000000000004" customHeight="1" x14ac:dyDescent="0.25">
      <c r="A104" s="63"/>
      <c r="B104" s="78"/>
      <c r="C104" s="78"/>
      <c r="D104" s="78"/>
      <c r="E104" s="78"/>
      <c r="F104" s="78"/>
      <c r="G104" s="78"/>
      <c r="H104" s="24"/>
    </row>
    <row r="105" spans="1:8" x14ac:dyDescent="0.25">
      <c r="A105" s="63"/>
      <c r="B105" s="73" t="s">
        <v>192</v>
      </c>
      <c r="C105" s="74"/>
      <c r="D105" s="75"/>
      <c r="E105" s="75"/>
      <c r="F105" s="75"/>
      <c r="G105" s="76"/>
      <c r="H105" s="24"/>
    </row>
    <row r="106" spans="1:8" x14ac:dyDescent="0.25">
      <c r="A106" s="63"/>
      <c r="B106" s="77" t="s">
        <v>169</v>
      </c>
      <c r="C106" s="517"/>
      <c r="D106" s="518"/>
      <c r="E106" s="518"/>
      <c r="F106" s="518"/>
      <c r="G106" s="519"/>
      <c r="H106" s="24"/>
    </row>
    <row r="107" spans="1:8" x14ac:dyDescent="0.25">
      <c r="A107" s="63"/>
      <c r="B107" s="77" t="s">
        <v>186</v>
      </c>
      <c r="C107" s="517"/>
      <c r="D107" s="518"/>
      <c r="E107" s="518"/>
      <c r="F107" s="518"/>
      <c r="G107" s="519"/>
      <c r="H107" s="24"/>
    </row>
    <row r="108" spans="1:8" x14ac:dyDescent="0.25">
      <c r="A108" s="63"/>
      <c r="B108" s="77" t="s">
        <v>339</v>
      </c>
      <c r="C108" s="520"/>
      <c r="D108" s="521"/>
      <c r="E108" s="521"/>
      <c r="F108" s="521"/>
      <c r="G108" s="522"/>
      <c r="H108" s="24"/>
    </row>
    <row r="109" spans="1:8" x14ac:dyDescent="0.25">
      <c r="A109" s="63"/>
      <c r="B109" s="77" t="s">
        <v>179</v>
      </c>
      <c r="C109" s="520"/>
      <c r="D109" s="521"/>
      <c r="E109" s="521"/>
      <c r="F109" s="521"/>
      <c r="G109" s="522"/>
      <c r="H109" s="24"/>
    </row>
    <row r="110" spans="1:8" x14ac:dyDescent="0.25">
      <c r="A110" s="63"/>
      <c r="B110" s="77" t="s">
        <v>158</v>
      </c>
      <c r="C110" s="520"/>
      <c r="D110" s="521"/>
      <c r="E110" s="521"/>
      <c r="F110" s="521"/>
      <c r="G110" s="522"/>
      <c r="H110" s="24"/>
    </row>
    <row r="111" spans="1:8" x14ac:dyDescent="0.25">
      <c r="A111" s="63"/>
      <c r="B111" s="77" t="s">
        <v>180</v>
      </c>
      <c r="C111" s="517"/>
      <c r="D111" s="518"/>
      <c r="E111" s="518"/>
      <c r="F111" s="518"/>
      <c r="G111" s="519"/>
      <c r="H111" s="24"/>
    </row>
    <row r="112" spans="1:8" ht="15.75" x14ac:dyDescent="0.3">
      <c r="A112" s="63"/>
      <c r="B112" s="77"/>
      <c r="C112" s="78"/>
      <c r="D112" s="17" t="s">
        <v>163</v>
      </c>
      <c r="E112" s="17" t="s">
        <v>164</v>
      </c>
      <c r="F112" s="17" t="s">
        <v>363</v>
      </c>
      <c r="G112" s="79" t="s">
        <v>168</v>
      </c>
      <c r="H112" s="24"/>
    </row>
    <row r="113" spans="1:8" x14ac:dyDescent="0.25">
      <c r="A113" s="63"/>
      <c r="B113" s="77" t="s">
        <v>171</v>
      </c>
      <c r="C113" s="78"/>
      <c r="D113" s="412">
        <v>0</v>
      </c>
      <c r="E113" s="412">
        <v>0</v>
      </c>
      <c r="F113" s="412">
        <v>0</v>
      </c>
      <c r="G113" s="42">
        <f>+IF(D113="NO",+IF(E113="NO",+IF(F113="NO",0,+F113),+(F113+E113)/2),+(F113+E113+D113)/3)</f>
        <v>0</v>
      </c>
      <c r="H113" s="24"/>
    </row>
    <row r="114" spans="1:8" x14ac:dyDescent="0.25">
      <c r="A114" s="63"/>
      <c r="B114" s="80" t="s">
        <v>172</v>
      </c>
      <c r="C114" s="78"/>
      <c r="D114" s="78"/>
      <c r="E114" s="78"/>
      <c r="F114" s="78"/>
      <c r="G114" s="81"/>
      <c r="H114" s="24"/>
    </row>
    <row r="115" spans="1:8" ht="4.9000000000000004" customHeight="1" x14ac:dyDescent="0.25">
      <c r="A115" s="63"/>
      <c r="B115" s="85"/>
      <c r="C115" s="83"/>
      <c r="D115" s="83"/>
      <c r="E115" s="83"/>
      <c r="F115" s="83"/>
      <c r="G115" s="84"/>
      <c r="H115" s="24"/>
    </row>
    <row r="116" spans="1:8" ht="4.9000000000000004" customHeight="1" x14ac:dyDescent="0.25">
      <c r="A116" s="63"/>
      <c r="B116" s="78"/>
      <c r="C116" s="78"/>
      <c r="D116" s="78"/>
      <c r="E116" s="78"/>
      <c r="F116" s="78"/>
      <c r="G116" s="78"/>
      <c r="H116" s="24"/>
    </row>
    <row r="117" spans="1:8" x14ac:dyDescent="0.25">
      <c r="A117" s="63"/>
      <c r="B117" s="73" t="s">
        <v>199</v>
      </c>
      <c r="C117" s="74"/>
      <c r="D117" s="75"/>
      <c r="E117" s="75"/>
      <c r="F117" s="75"/>
      <c r="G117" s="76"/>
      <c r="H117" s="24"/>
    </row>
    <row r="118" spans="1:8" x14ac:dyDescent="0.25">
      <c r="A118" s="63"/>
      <c r="B118" s="77" t="s">
        <v>169</v>
      </c>
      <c r="C118" s="517"/>
      <c r="D118" s="518"/>
      <c r="E118" s="518"/>
      <c r="F118" s="518"/>
      <c r="G118" s="519"/>
      <c r="H118" s="24"/>
    </row>
    <row r="119" spans="1:8" x14ac:dyDescent="0.25">
      <c r="A119" s="63"/>
      <c r="B119" s="77" t="s">
        <v>186</v>
      </c>
      <c r="C119" s="517"/>
      <c r="D119" s="518"/>
      <c r="E119" s="518"/>
      <c r="F119" s="518"/>
      <c r="G119" s="519"/>
      <c r="H119" s="24"/>
    </row>
    <row r="120" spans="1:8" x14ac:dyDescent="0.25">
      <c r="A120" s="63"/>
      <c r="B120" s="77" t="s">
        <v>339</v>
      </c>
      <c r="C120" s="520"/>
      <c r="D120" s="521"/>
      <c r="E120" s="521"/>
      <c r="F120" s="521"/>
      <c r="G120" s="522"/>
      <c r="H120" s="24"/>
    </row>
    <row r="121" spans="1:8" x14ac:dyDescent="0.25">
      <c r="A121" s="63"/>
      <c r="B121" s="77" t="s">
        <v>179</v>
      </c>
      <c r="C121" s="520"/>
      <c r="D121" s="521"/>
      <c r="E121" s="521"/>
      <c r="F121" s="521"/>
      <c r="G121" s="522"/>
      <c r="H121" s="24"/>
    </row>
    <row r="122" spans="1:8" x14ac:dyDescent="0.25">
      <c r="A122" s="63"/>
      <c r="B122" s="77" t="s">
        <v>158</v>
      </c>
      <c r="C122" s="520"/>
      <c r="D122" s="521"/>
      <c r="E122" s="521"/>
      <c r="F122" s="521"/>
      <c r="G122" s="522"/>
      <c r="H122" s="24"/>
    </row>
    <row r="123" spans="1:8" x14ac:dyDescent="0.25">
      <c r="A123" s="63"/>
      <c r="B123" s="77" t="s">
        <v>180</v>
      </c>
      <c r="C123" s="517"/>
      <c r="D123" s="518"/>
      <c r="E123" s="518"/>
      <c r="F123" s="518"/>
      <c r="G123" s="519"/>
      <c r="H123" s="24"/>
    </row>
    <row r="124" spans="1:8" ht="15.75" x14ac:dyDescent="0.3">
      <c r="A124" s="63"/>
      <c r="B124" s="77"/>
      <c r="C124" s="78"/>
      <c r="D124" s="17" t="s">
        <v>163</v>
      </c>
      <c r="E124" s="17" t="s">
        <v>164</v>
      </c>
      <c r="F124" s="17" t="s">
        <v>363</v>
      </c>
      <c r="G124" s="79" t="s">
        <v>168</v>
      </c>
      <c r="H124" s="24"/>
    </row>
    <row r="125" spans="1:8" x14ac:dyDescent="0.25">
      <c r="A125" s="63"/>
      <c r="B125" s="77" t="s">
        <v>171</v>
      </c>
      <c r="C125" s="78"/>
      <c r="D125" s="412">
        <v>0</v>
      </c>
      <c r="E125" s="412">
        <v>0</v>
      </c>
      <c r="F125" s="412">
        <v>0</v>
      </c>
      <c r="G125" s="42">
        <f>+IF(D125="NO",+IF(E125="NO",+IF(F125="NO",0,+F125),+(F125+E125)/2),+(F125+E125+D125)/3)</f>
        <v>0</v>
      </c>
      <c r="H125" s="24"/>
    </row>
    <row r="126" spans="1:8" x14ac:dyDescent="0.25">
      <c r="A126" s="63"/>
      <c r="B126" s="80" t="s">
        <v>172</v>
      </c>
      <c r="C126" s="78"/>
      <c r="D126" s="78"/>
      <c r="E126" s="78"/>
      <c r="F126" s="78"/>
      <c r="G126" s="81"/>
      <c r="H126" s="24"/>
    </row>
    <row r="127" spans="1:8" ht="4.9000000000000004" customHeight="1" x14ac:dyDescent="0.25">
      <c r="A127" s="63"/>
      <c r="B127" s="85"/>
      <c r="C127" s="83"/>
      <c r="D127" s="83"/>
      <c r="E127" s="83"/>
      <c r="F127" s="83"/>
      <c r="G127" s="84"/>
      <c r="H127" s="24"/>
    </row>
    <row r="128" spans="1:8" ht="4.9000000000000004" customHeight="1" x14ac:dyDescent="0.25">
      <c r="A128" s="63"/>
      <c r="B128" s="78"/>
      <c r="C128" s="78"/>
      <c r="D128" s="78"/>
      <c r="E128" s="78"/>
      <c r="F128" s="78"/>
      <c r="G128" s="78"/>
      <c r="H128" s="24"/>
    </row>
    <row r="129" spans="1:10" x14ac:dyDescent="0.25">
      <c r="A129" s="63"/>
      <c r="B129" s="73" t="s">
        <v>200</v>
      </c>
      <c r="C129" s="74"/>
      <c r="D129" s="75"/>
      <c r="E129" s="75"/>
      <c r="F129" s="75"/>
      <c r="G129" s="76"/>
      <c r="H129" s="24"/>
    </row>
    <row r="130" spans="1:10" x14ac:dyDescent="0.25">
      <c r="A130" s="63"/>
      <c r="B130" s="77" t="s">
        <v>169</v>
      </c>
      <c r="C130" s="517"/>
      <c r="D130" s="518"/>
      <c r="E130" s="518"/>
      <c r="F130" s="518"/>
      <c r="G130" s="519"/>
      <c r="H130" s="24"/>
    </row>
    <row r="131" spans="1:10" x14ac:dyDescent="0.25">
      <c r="A131" s="63"/>
      <c r="B131" s="77" t="s">
        <v>186</v>
      </c>
      <c r="C131" s="517"/>
      <c r="D131" s="518"/>
      <c r="E131" s="518"/>
      <c r="F131" s="518"/>
      <c r="G131" s="519"/>
      <c r="H131" s="24"/>
    </row>
    <row r="132" spans="1:10" x14ac:dyDescent="0.25">
      <c r="A132" s="63"/>
      <c r="B132" s="77" t="s">
        <v>339</v>
      </c>
      <c r="C132" s="520"/>
      <c r="D132" s="521"/>
      <c r="E132" s="521"/>
      <c r="F132" s="521"/>
      <c r="G132" s="522"/>
      <c r="H132" s="24"/>
    </row>
    <row r="133" spans="1:10" x14ac:dyDescent="0.25">
      <c r="A133" s="63"/>
      <c r="B133" s="77" t="s">
        <v>179</v>
      </c>
      <c r="C133" s="520"/>
      <c r="D133" s="521"/>
      <c r="E133" s="521"/>
      <c r="F133" s="521"/>
      <c r="G133" s="522"/>
      <c r="H133" s="24"/>
    </row>
    <row r="134" spans="1:10" x14ac:dyDescent="0.25">
      <c r="A134" s="63"/>
      <c r="B134" s="77" t="s">
        <v>158</v>
      </c>
      <c r="C134" s="520"/>
      <c r="D134" s="521"/>
      <c r="E134" s="521"/>
      <c r="F134" s="521"/>
      <c r="G134" s="522"/>
      <c r="H134" s="24"/>
    </row>
    <row r="135" spans="1:10" x14ac:dyDescent="0.25">
      <c r="A135" s="63"/>
      <c r="B135" s="77" t="s">
        <v>180</v>
      </c>
      <c r="C135" s="517"/>
      <c r="D135" s="518"/>
      <c r="E135" s="518"/>
      <c r="F135" s="518"/>
      <c r="G135" s="519"/>
      <c r="H135" s="24"/>
    </row>
    <row r="136" spans="1:10" ht="15.75" x14ac:dyDescent="0.3">
      <c r="A136" s="63"/>
      <c r="B136" s="77"/>
      <c r="C136" s="78"/>
      <c r="D136" s="17" t="s">
        <v>163</v>
      </c>
      <c r="E136" s="17" t="s">
        <v>164</v>
      </c>
      <c r="F136" s="17" t="s">
        <v>363</v>
      </c>
      <c r="G136" s="79" t="s">
        <v>168</v>
      </c>
      <c r="H136" s="24"/>
    </row>
    <row r="137" spans="1:10" x14ac:dyDescent="0.25">
      <c r="A137" s="63"/>
      <c r="B137" s="77" t="s">
        <v>171</v>
      </c>
      <c r="C137" s="78"/>
      <c r="D137" s="412">
        <v>0</v>
      </c>
      <c r="E137" s="412">
        <v>0</v>
      </c>
      <c r="F137" s="412"/>
      <c r="G137" s="42">
        <f>+IF(D137="NO",+IF(E137="NO",+IF(F137="NO",0,+F137),+(F137+E137)/2),+(F137+E137+D137)/3)</f>
        <v>0</v>
      </c>
      <c r="H137" s="24"/>
    </row>
    <row r="138" spans="1:10" x14ac:dyDescent="0.25">
      <c r="A138" s="63"/>
      <c r="B138" s="82" t="s">
        <v>172</v>
      </c>
      <c r="C138" s="83"/>
      <c r="D138" s="83"/>
      <c r="E138" s="83"/>
      <c r="F138" s="83"/>
      <c r="G138" s="84"/>
      <c r="H138" s="24"/>
    </row>
    <row r="139" spans="1:10" ht="4.9000000000000004" customHeight="1" thickBot="1" x14ac:dyDescent="0.3">
      <c r="A139" s="64"/>
      <c r="B139" s="65"/>
      <c r="C139" s="65"/>
      <c r="D139" s="65"/>
      <c r="E139" s="65"/>
      <c r="F139" s="65"/>
      <c r="G139" s="65"/>
      <c r="H139" s="37"/>
    </row>
    <row r="140" spans="1:10" ht="28.5" customHeight="1" x14ac:dyDescent="0.3">
      <c r="A140" s="531" t="s">
        <v>195</v>
      </c>
      <c r="B140" s="532"/>
      <c r="C140" s="532"/>
      <c r="D140" s="532"/>
      <c r="E140" s="532"/>
      <c r="F140" s="532"/>
      <c r="G140" s="532"/>
      <c r="H140" s="533"/>
      <c r="I140" s="529" t="s">
        <v>365</v>
      </c>
      <c r="J140" s="530"/>
    </row>
    <row r="141" spans="1:10" s="44" customFormat="1" ht="28.5" customHeight="1" x14ac:dyDescent="0.35">
      <c r="A141" s="23"/>
      <c r="B141" s="525" t="s">
        <v>203</v>
      </c>
      <c r="C141" s="526"/>
      <c r="D141" s="434" t="s">
        <v>193</v>
      </c>
      <c r="E141" s="435" t="s">
        <v>151</v>
      </c>
      <c r="F141" s="437" t="s">
        <v>194</v>
      </c>
      <c r="G141" s="436" t="s">
        <v>367</v>
      </c>
      <c r="H141" s="66"/>
      <c r="I141" s="323" t="s">
        <v>364</v>
      </c>
      <c r="J141" s="322" t="s">
        <v>366</v>
      </c>
    </row>
    <row r="142" spans="1:10" s="44" customFormat="1" ht="15" customHeight="1" x14ac:dyDescent="0.35">
      <c r="A142" s="23"/>
      <c r="B142" s="507">
        <f>+C7</f>
        <v>0</v>
      </c>
      <c r="C142" s="508"/>
      <c r="D142" s="413">
        <v>0</v>
      </c>
      <c r="E142" s="49">
        <f>+D142*'Dati generali'!$C$5</f>
        <v>0</v>
      </c>
      <c r="F142" s="47">
        <f>+E142-G142</f>
        <v>0</v>
      </c>
      <c r="G142" s="48">
        <f>+'Costo di Produzione'!E71</f>
        <v>0</v>
      </c>
      <c r="H142" s="66"/>
      <c r="I142" s="309" t="str">
        <f>+IF(D142&lt;10%,"NO","SI")</f>
        <v>NO</v>
      </c>
      <c r="J142" s="317">
        <f>+IF(I142="SI",+G10,0)</f>
        <v>0</v>
      </c>
    </row>
    <row r="143" spans="1:10" s="44" customFormat="1" ht="15" customHeight="1" x14ac:dyDescent="0.35">
      <c r="A143" s="23"/>
      <c r="B143" s="507">
        <f>+C15</f>
        <v>0</v>
      </c>
      <c r="C143" s="508"/>
      <c r="D143" s="413">
        <v>0</v>
      </c>
      <c r="E143" s="49">
        <f>+D143*'Dati generali'!$C$5</f>
        <v>0</v>
      </c>
      <c r="F143" s="47">
        <f>+E143-G143</f>
        <v>0</v>
      </c>
      <c r="G143" s="48">
        <f>+'Costo di Produzione'!F71</f>
        <v>0</v>
      </c>
      <c r="H143" s="66"/>
      <c r="I143" s="309" t="str">
        <f>+IF(D143&lt;10%,"NO","SI")</f>
        <v>NO</v>
      </c>
      <c r="J143" s="317">
        <f>+IF(I143="SI",+G18,0)</f>
        <v>0</v>
      </c>
    </row>
    <row r="144" spans="1:10" s="44" customFormat="1" ht="15" customHeight="1" x14ac:dyDescent="0.35">
      <c r="A144" s="23"/>
      <c r="B144" s="507">
        <f>+C23</f>
        <v>0</v>
      </c>
      <c r="C144" s="508"/>
      <c r="D144" s="413">
        <v>0</v>
      </c>
      <c r="E144" s="49">
        <f>+D144*'Dati generali'!$C$5</f>
        <v>0</v>
      </c>
      <c r="F144" s="47">
        <f>+E144-G144</f>
        <v>0</v>
      </c>
      <c r="G144" s="48">
        <f>+'Costo di Produzione'!G71</f>
        <v>0</v>
      </c>
      <c r="H144" s="66"/>
      <c r="I144" s="309" t="str">
        <f>+IF(D144&lt;10%,"NO","SI")</f>
        <v>NO</v>
      </c>
      <c r="J144" s="317">
        <f>+IF(I144="SI",+G26,0)</f>
        <v>0</v>
      </c>
    </row>
    <row r="145" spans="1:10" s="44" customFormat="1" ht="15" customHeight="1" x14ac:dyDescent="0.35">
      <c r="A145" s="23"/>
      <c r="B145" s="507">
        <f>+C31</f>
        <v>0</v>
      </c>
      <c r="C145" s="508"/>
      <c r="D145" s="413">
        <v>0</v>
      </c>
      <c r="E145" s="49">
        <f>+D145*'Dati generali'!$C$5</f>
        <v>0</v>
      </c>
      <c r="F145" s="47">
        <f>+E145-G145</f>
        <v>0</v>
      </c>
      <c r="G145" s="48">
        <f>+'Costo di Produzione'!H71</f>
        <v>0</v>
      </c>
      <c r="H145" s="66"/>
      <c r="I145" s="320" t="str">
        <f>+IF(D145&lt;10%,"NO","SI")</f>
        <v>NO</v>
      </c>
      <c r="J145" s="318">
        <f>+IF(I145="SI",+G34,0)</f>
        <v>0</v>
      </c>
    </row>
    <row r="146" spans="1:10" s="44" customFormat="1" ht="15" customHeight="1" x14ac:dyDescent="0.35">
      <c r="A146" s="23"/>
      <c r="B146" s="509" t="s">
        <v>196</v>
      </c>
      <c r="C146" s="510"/>
      <c r="D146" s="50">
        <f>+SUM(D142:D145)</f>
        <v>0</v>
      </c>
      <c r="E146" s="51">
        <f>+SUM(E142:E145)</f>
        <v>0</v>
      </c>
      <c r="F146" s="52">
        <f>+SUM(F142:F145)</f>
        <v>0</v>
      </c>
      <c r="G146" s="53">
        <f>+SUM(G142:G145)</f>
        <v>0</v>
      </c>
      <c r="H146" s="66"/>
      <c r="I146" s="311"/>
      <c r="J146" s="226"/>
    </row>
    <row r="147" spans="1:10" s="44" customFormat="1" ht="15" customHeight="1" x14ac:dyDescent="0.35">
      <c r="A147" s="23"/>
      <c r="B147" s="507">
        <f>+C40</f>
        <v>0</v>
      </c>
      <c r="C147" s="508"/>
      <c r="D147" s="413">
        <v>0</v>
      </c>
      <c r="E147" s="49">
        <f>+D147*'Dati generali'!$C$5</f>
        <v>0</v>
      </c>
      <c r="F147" s="47">
        <f>+E147-G147</f>
        <v>0</v>
      </c>
      <c r="G147" s="48">
        <f>+'Costo di Produzione'!I71</f>
        <v>0</v>
      </c>
      <c r="H147" s="66"/>
      <c r="I147" s="321" t="str">
        <f>+IF(D147&lt;15%,"NO",+IF(E44="Coproduttore Indipendente","SI",+IF(E44="Altro Coproduttore","SI","NO")))</f>
        <v>NO</v>
      </c>
      <c r="J147" s="310">
        <f>+IF(I147="SI",+G48,0)</f>
        <v>0</v>
      </c>
    </row>
    <row r="148" spans="1:10" s="44" customFormat="1" ht="15" customHeight="1" x14ac:dyDescent="0.35">
      <c r="A148" s="23"/>
      <c r="B148" s="507">
        <f>+C53</f>
        <v>0</v>
      </c>
      <c r="C148" s="508"/>
      <c r="D148" s="413">
        <v>0</v>
      </c>
      <c r="E148" s="49">
        <f>+D148*'Dati generali'!$C$5</f>
        <v>0</v>
      </c>
      <c r="F148" s="47">
        <f>+E148-G148</f>
        <v>0</v>
      </c>
      <c r="G148" s="48">
        <f>+'Costo di Produzione'!J71</f>
        <v>0</v>
      </c>
      <c r="H148" s="66"/>
      <c r="I148" s="309" t="str">
        <f>+IF(D148&lt;15%,"NO",+IF(E57="Coproduttore Indipendente","SI",+IF(E57="Altro Coproduttore","SI","NO")))</f>
        <v>NO</v>
      </c>
      <c r="J148" s="317">
        <f>+IF(I148="SI",+G61,0)</f>
        <v>0</v>
      </c>
    </row>
    <row r="149" spans="1:10" s="44" customFormat="1" ht="15" customHeight="1" x14ac:dyDescent="0.35">
      <c r="A149" s="23"/>
      <c r="B149" s="507">
        <f>+C66</f>
        <v>0</v>
      </c>
      <c r="C149" s="508"/>
      <c r="D149" s="413">
        <v>0</v>
      </c>
      <c r="E149" s="49">
        <f>+D149*'Dati generali'!$C$5</f>
        <v>0</v>
      </c>
      <c r="F149" s="47">
        <f>+E149-G149</f>
        <v>0</v>
      </c>
      <c r="G149" s="48">
        <f>+'Costo di Produzione'!K76</f>
        <v>0</v>
      </c>
      <c r="H149" s="66"/>
      <c r="I149" s="309" t="str">
        <f>+IF(D149&lt;15%,"NO",+IF(E57="Coproduttore Indipendente","SI",+IF(E46="Altro Coproduttore","SI","NO")))</f>
        <v>NO</v>
      </c>
      <c r="J149" s="317">
        <f>+IF(I149="SI",+G74,0)</f>
        <v>0</v>
      </c>
    </row>
    <row r="150" spans="1:10" s="44" customFormat="1" ht="15" customHeight="1" x14ac:dyDescent="0.35">
      <c r="A150" s="23"/>
      <c r="B150" s="507">
        <f>+C79</f>
        <v>0</v>
      </c>
      <c r="C150" s="508"/>
      <c r="D150" s="413">
        <v>0</v>
      </c>
      <c r="E150" s="49">
        <f>+D150*'Dati generali'!$C$5</f>
        <v>0</v>
      </c>
      <c r="F150" s="47">
        <f>+E150-G150</f>
        <v>0</v>
      </c>
      <c r="G150" s="48">
        <f>+'Costo di Produzione'!L71</f>
        <v>0</v>
      </c>
      <c r="H150" s="66"/>
      <c r="I150" s="320" t="str">
        <f>+IF(D150&lt;15%,"NO",+IF(E83="Coproduttore Indipendente","SI",+IF(E83="Altro Coproduttore","SI","NO")))</f>
        <v>NO</v>
      </c>
      <c r="J150" s="318">
        <f>+IF(I150="SI",+G87,0)</f>
        <v>0</v>
      </c>
    </row>
    <row r="151" spans="1:10" s="44" customFormat="1" ht="15" customHeight="1" x14ac:dyDescent="0.35">
      <c r="A151" s="23"/>
      <c r="B151" s="509" t="s">
        <v>197</v>
      </c>
      <c r="C151" s="510"/>
      <c r="D151" s="50">
        <f>+SUM(D147:D150)</f>
        <v>0</v>
      </c>
      <c r="E151" s="51">
        <f>+SUM(E147:E150)</f>
        <v>0</v>
      </c>
      <c r="F151" s="52">
        <f>+SUM(F147:F150)</f>
        <v>0</v>
      </c>
      <c r="G151" s="53">
        <f>+SUM(G147:G150)</f>
        <v>0</v>
      </c>
      <c r="H151" s="66"/>
      <c r="I151" s="311"/>
      <c r="J151" s="226"/>
    </row>
    <row r="152" spans="1:10" s="41" customFormat="1" ht="15" customHeight="1" x14ac:dyDescent="0.35">
      <c r="A152" s="67"/>
      <c r="B152" s="504" t="s">
        <v>198</v>
      </c>
      <c r="C152" s="505"/>
      <c r="D152" s="54">
        <f>+D146+D151</f>
        <v>0</v>
      </c>
      <c r="E152" s="55">
        <f>+E146+E151</f>
        <v>0</v>
      </c>
      <c r="F152" s="56">
        <f>+F146+F151</f>
        <v>0</v>
      </c>
      <c r="G152" s="55">
        <f>+G146+G151</f>
        <v>0</v>
      </c>
      <c r="H152" s="68"/>
      <c r="I152" s="312"/>
      <c r="J152" s="226"/>
    </row>
    <row r="153" spans="1:10" s="44" customFormat="1" ht="15" customHeight="1" x14ac:dyDescent="0.35">
      <c r="A153" s="23"/>
      <c r="B153" s="507" t="str">
        <f>+CONCATENATE(C94," - ",C95)</f>
        <v xml:space="preserve"> - </v>
      </c>
      <c r="C153" s="508"/>
      <c r="D153" s="413">
        <v>0</v>
      </c>
      <c r="E153" s="49">
        <f>+D153*'Dati generali'!$C$5</f>
        <v>0</v>
      </c>
      <c r="F153" s="47">
        <f>+E153-G153</f>
        <v>0</v>
      </c>
      <c r="G153" s="48">
        <f>+'Costo di Produzione'!N71</f>
        <v>0</v>
      </c>
      <c r="H153" s="66"/>
      <c r="I153" s="321" t="str">
        <f>+IF(D153&lt;10%,"NO","SI")</f>
        <v>NO</v>
      </c>
      <c r="J153" s="310">
        <f>+IF(I153="SI",+G101,0)</f>
        <v>0</v>
      </c>
    </row>
    <row r="154" spans="1:10" s="44" customFormat="1" ht="15" customHeight="1" x14ac:dyDescent="0.35">
      <c r="A154" s="23"/>
      <c r="B154" s="507" t="str">
        <f>+CONCATENATE(C106," - ",C107)</f>
        <v xml:space="preserve"> - </v>
      </c>
      <c r="C154" s="508"/>
      <c r="D154" s="413">
        <v>0</v>
      </c>
      <c r="E154" s="49">
        <f>+D154*'Dati generali'!$C$5</f>
        <v>0</v>
      </c>
      <c r="F154" s="47">
        <f>+E154-G154</f>
        <v>0</v>
      </c>
      <c r="G154" s="48">
        <f>+'Costo di Produzione'!O71</f>
        <v>0</v>
      </c>
      <c r="H154" s="66"/>
      <c r="I154" s="309" t="str">
        <f>+IF(D154&lt;10%,"NO","SI")</f>
        <v>NO</v>
      </c>
      <c r="J154" s="317">
        <f>+IF(I154="SI",+G113,0)</f>
        <v>0</v>
      </c>
    </row>
    <row r="155" spans="1:10" s="44" customFormat="1" ht="15" customHeight="1" x14ac:dyDescent="0.35">
      <c r="A155" s="23"/>
      <c r="B155" s="507" t="str">
        <f>+CONCATENATE(C118," - ",C119)</f>
        <v xml:space="preserve"> - </v>
      </c>
      <c r="C155" s="508"/>
      <c r="D155" s="413">
        <v>0</v>
      </c>
      <c r="E155" s="49">
        <f>+D155*'Dati generali'!$C$5</f>
        <v>0</v>
      </c>
      <c r="F155" s="47">
        <f>+E155-G155</f>
        <v>0</v>
      </c>
      <c r="G155" s="48">
        <f>+'Costo di Produzione'!P71</f>
        <v>0</v>
      </c>
      <c r="H155" s="66"/>
      <c r="I155" s="309" t="str">
        <f>+IF(D155&lt;10%,"NO","SI")</f>
        <v>NO</v>
      </c>
      <c r="J155" s="317">
        <f>+IF(I155="SI",+G125,0)</f>
        <v>0</v>
      </c>
    </row>
    <row r="156" spans="1:10" s="44" customFormat="1" ht="15" customHeight="1" x14ac:dyDescent="0.35">
      <c r="A156" s="23"/>
      <c r="B156" s="507" t="str">
        <f>+CONCATENATE(C130," - ",C131)</f>
        <v xml:space="preserve"> - </v>
      </c>
      <c r="C156" s="508"/>
      <c r="D156" s="413">
        <v>0</v>
      </c>
      <c r="E156" s="49">
        <f>+D156*'Dati generali'!$C$5</f>
        <v>0</v>
      </c>
      <c r="F156" s="47">
        <f>+E156-G156</f>
        <v>0</v>
      </c>
      <c r="G156" s="48">
        <f>+'Costo di Produzione'!Q71</f>
        <v>0</v>
      </c>
      <c r="H156" s="66"/>
      <c r="I156" s="320" t="str">
        <f>+IF(D156&lt;10%,"NO","SI")</f>
        <v>NO</v>
      </c>
      <c r="J156" s="318">
        <f>+IF(I156="SI",+G137,0)</f>
        <v>0</v>
      </c>
    </row>
    <row r="157" spans="1:10" s="46" customFormat="1" ht="15" customHeight="1" x14ac:dyDescent="0.35">
      <c r="A157" s="69"/>
      <c r="B157" s="504" t="s">
        <v>201</v>
      </c>
      <c r="C157" s="505"/>
      <c r="D157" s="57">
        <f>+SUM(D153:D156)</f>
        <v>0</v>
      </c>
      <c r="E157" s="58">
        <f>+SUM(E153:E156)</f>
        <v>0</v>
      </c>
      <c r="F157" s="59">
        <f>+SUM(F153:F156)</f>
        <v>0</v>
      </c>
      <c r="G157" s="60">
        <f>+SUM(G153:G156)</f>
        <v>0</v>
      </c>
      <c r="H157" s="70"/>
      <c r="I157" s="313"/>
      <c r="J157" s="314"/>
    </row>
    <row r="158" spans="1:10" s="46" customFormat="1" ht="15" customHeight="1" x14ac:dyDescent="0.35">
      <c r="A158" s="69"/>
      <c r="B158" s="504" t="s">
        <v>202</v>
      </c>
      <c r="C158" s="505"/>
      <c r="D158" s="57">
        <f>+D152+D157</f>
        <v>0</v>
      </c>
      <c r="E158" s="58">
        <f>+E152+E157</f>
        <v>0</v>
      </c>
      <c r="F158" s="59">
        <f>+F152+F157</f>
        <v>0</v>
      </c>
      <c r="G158" s="60">
        <f>+G152+G157</f>
        <v>0</v>
      </c>
      <c r="H158" s="70"/>
      <c r="I158" s="315"/>
      <c r="J158" s="319">
        <f>+SUM(J142:J156)</f>
        <v>0</v>
      </c>
    </row>
    <row r="159" spans="1:10" ht="15.75" thickBot="1" x14ac:dyDescent="0.3">
      <c r="A159" s="64"/>
      <c r="B159" s="506" t="s">
        <v>103</v>
      </c>
      <c r="C159" s="506"/>
      <c r="D159" s="71">
        <f>+D158-1</f>
        <v>-1</v>
      </c>
      <c r="E159" s="72">
        <f>+E158-'Dati generali'!C5</f>
        <v>0</v>
      </c>
      <c r="F159" s="65"/>
      <c r="G159" s="65"/>
      <c r="H159" s="37"/>
      <c r="I159" s="316"/>
      <c r="J159" s="5"/>
    </row>
    <row r="160" spans="1:10" ht="17.25" x14ac:dyDescent="0.35">
      <c r="A160" s="38" t="s">
        <v>204</v>
      </c>
      <c r="B160" s="61"/>
      <c r="C160" s="61"/>
      <c r="D160" s="61"/>
      <c r="E160" s="61"/>
      <c r="F160" s="61"/>
      <c r="G160" s="61"/>
      <c r="H160" s="62"/>
    </row>
    <row r="161" spans="1:8" ht="45" customHeight="1" x14ac:dyDescent="0.3">
      <c r="A161" s="63"/>
      <c r="B161" s="501"/>
      <c r="C161" s="502"/>
      <c r="D161" s="502"/>
      <c r="E161" s="502"/>
      <c r="F161" s="502"/>
      <c r="G161" s="503"/>
      <c r="H161" s="24"/>
    </row>
    <row r="162" spans="1:8" ht="4.9000000000000004" customHeight="1" thickBot="1" x14ac:dyDescent="0.3">
      <c r="A162" s="64"/>
      <c r="B162" s="65"/>
      <c r="C162" s="65"/>
      <c r="D162" s="65"/>
      <c r="E162" s="65"/>
      <c r="F162" s="65"/>
      <c r="G162" s="65"/>
      <c r="H162" s="37"/>
    </row>
  </sheetData>
  <sheetProtection algorithmName="SHA-512" hashValue="KFyNZuP9MTwGY53F0BnRr++0XtjcM224UvKERc+C95iypM+XT9qug3NTl5RoPgyEqq1y02Wak9L636K2JrGw4A==" saltValue="uan/zRrdM5CMkZIPtwbHJA==" spinCount="100000" sheet="1" objects="1" scenarios="1"/>
  <mergeCells count="89">
    <mergeCell ref="C96:G96"/>
    <mergeCell ref="C132:G132"/>
    <mergeCell ref="C120:G120"/>
    <mergeCell ref="C108:G108"/>
    <mergeCell ref="I140:J140"/>
    <mergeCell ref="C99:G99"/>
    <mergeCell ref="C119:G119"/>
    <mergeCell ref="C133:G133"/>
    <mergeCell ref="C134:G134"/>
    <mergeCell ref="C122:G122"/>
    <mergeCell ref="C123:G123"/>
    <mergeCell ref="C130:G130"/>
    <mergeCell ref="C131:G131"/>
    <mergeCell ref="C121:G121"/>
    <mergeCell ref="A140:H140"/>
    <mergeCell ref="C8:G8"/>
    <mergeCell ref="C7:G7"/>
    <mergeCell ref="C15:G15"/>
    <mergeCell ref="C16:G16"/>
    <mergeCell ref="C23:G23"/>
    <mergeCell ref="C24:G24"/>
    <mergeCell ref="C40:G40"/>
    <mergeCell ref="C46:G46"/>
    <mergeCell ref="B44:D44"/>
    <mergeCell ref="E44:G44"/>
    <mergeCell ref="C41:G41"/>
    <mergeCell ref="E43:G43"/>
    <mergeCell ref="C45:G45"/>
    <mergeCell ref="C31:G31"/>
    <mergeCell ref="C32:G32"/>
    <mergeCell ref="C42:G42"/>
    <mergeCell ref="C53:G53"/>
    <mergeCell ref="C54:G54"/>
    <mergeCell ref="C55:G55"/>
    <mergeCell ref="E82:G82"/>
    <mergeCell ref="C98:G98"/>
    <mergeCell ref="B70:D70"/>
    <mergeCell ref="E70:G70"/>
    <mergeCell ref="C66:G66"/>
    <mergeCell ref="E56:G56"/>
    <mergeCell ref="B57:D57"/>
    <mergeCell ref="E57:G57"/>
    <mergeCell ref="C58:G58"/>
    <mergeCell ref="C59:G59"/>
    <mergeCell ref="C71:G71"/>
    <mergeCell ref="C72:G72"/>
    <mergeCell ref="C79:G79"/>
    <mergeCell ref="C80:G80"/>
    <mergeCell ref="C81:G81"/>
    <mergeCell ref="C67:G67"/>
    <mergeCell ref="C68:G68"/>
    <mergeCell ref="E69:G69"/>
    <mergeCell ref="B146:C146"/>
    <mergeCell ref="C135:G135"/>
    <mergeCell ref="B142:C142"/>
    <mergeCell ref="B143:C143"/>
    <mergeCell ref="B144:C144"/>
    <mergeCell ref="B141:C141"/>
    <mergeCell ref="B145:C145"/>
    <mergeCell ref="A1:H1"/>
    <mergeCell ref="A2:H2"/>
    <mergeCell ref="A3:H3"/>
    <mergeCell ref="C111:G111"/>
    <mergeCell ref="C118:G118"/>
    <mergeCell ref="C106:G106"/>
    <mergeCell ref="C107:G107"/>
    <mergeCell ref="C109:G109"/>
    <mergeCell ref="C84:G84"/>
    <mergeCell ref="C85:G85"/>
    <mergeCell ref="C94:G94"/>
    <mergeCell ref="C95:G95"/>
    <mergeCell ref="C97:G97"/>
    <mergeCell ref="C110:G110"/>
    <mergeCell ref="B83:D83"/>
    <mergeCell ref="E83:G83"/>
    <mergeCell ref="B161:G161"/>
    <mergeCell ref="B152:C152"/>
    <mergeCell ref="B158:C158"/>
    <mergeCell ref="B159:C159"/>
    <mergeCell ref="B147:C147"/>
    <mergeCell ref="B148:C148"/>
    <mergeCell ref="B149:C149"/>
    <mergeCell ref="B150:C150"/>
    <mergeCell ref="B153:C153"/>
    <mergeCell ref="B156:C156"/>
    <mergeCell ref="B155:C155"/>
    <mergeCell ref="B154:C154"/>
    <mergeCell ref="B157:C157"/>
    <mergeCell ref="B151:C151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93" fitToHeight="3" orientation="portrait" r:id="rId1"/>
  <headerFooter>
    <oddFooter>&amp;R&amp;P di &amp;N</oddFooter>
  </headerFooter>
  <rowBreaks count="3" manualBreakCount="3">
    <brk id="38" max="7" man="1"/>
    <brk id="91" max="7" man="1"/>
    <brk id="139" max="7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Tendine!$F$1:$F$3</xm:f>
          </x14:formula1>
          <xm:sqref>E44:G44 E83:G83 E70:G70 E57:G57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zoomScale="150" zoomScaleNormal="150" workbookViewId="0">
      <selection activeCell="B8" sqref="B8"/>
    </sheetView>
  </sheetViews>
  <sheetFormatPr defaultRowHeight="15" x14ac:dyDescent="0.25"/>
  <cols>
    <col min="1" max="1" width="2.85546875" style="456" customWidth="1"/>
    <col min="2" max="2" width="24.140625" style="456" customWidth="1"/>
    <col min="3" max="6" width="18.140625" style="456" customWidth="1"/>
    <col min="7" max="7" width="28.7109375" style="456" customWidth="1"/>
    <col min="8" max="8" width="2.7109375" style="456" customWidth="1"/>
    <col min="9" max="16384" width="9.140625" style="456"/>
  </cols>
  <sheetData>
    <row r="1" spans="1:8" ht="17.25" x14ac:dyDescent="0.35">
      <c r="A1" s="534" t="s">
        <v>350</v>
      </c>
      <c r="B1" s="535"/>
      <c r="C1" s="535"/>
      <c r="D1" s="535"/>
      <c r="E1" s="535"/>
      <c r="F1" s="535"/>
      <c r="G1" s="535"/>
      <c r="H1" s="536"/>
    </row>
    <row r="2" spans="1:8" ht="17.25" x14ac:dyDescent="0.35">
      <c r="A2" s="537">
        <f>+'Dati generali'!A2:D2</f>
        <v>0</v>
      </c>
      <c r="B2" s="538"/>
      <c r="C2" s="538"/>
      <c r="D2" s="538"/>
      <c r="E2" s="538"/>
      <c r="F2" s="538"/>
      <c r="G2" s="538"/>
      <c r="H2" s="539"/>
    </row>
    <row r="3" spans="1:8" ht="18" thickBot="1" x14ac:dyDescent="0.4">
      <c r="A3" s="540" t="s">
        <v>402</v>
      </c>
      <c r="B3" s="541"/>
      <c r="C3" s="541"/>
      <c r="D3" s="541"/>
      <c r="E3" s="541"/>
      <c r="F3" s="541"/>
      <c r="G3" s="541"/>
      <c r="H3" s="542"/>
    </row>
    <row r="4" spans="1:8" ht="17.25" x14ac:dyDescent="0.35">
      <c r="A4" s="457"/>
      <c r="B4" s="458" t="s">
        <v>422</v>
      </c>
      <c r="C4" s="459"/>
      <c r="D4" s="459"/>
      <c r="E4" s="459"/>
      <c r="F4" s="459"/>
      <c r="G4" s="459"/>
      <c r="H4" s="460"/>
    </row>
    <row r="5" spans="1:8" x14ac:dyDescent="0.25">
      <c r="A5" s="461"/>
      <c r="B5" s="462"/>
      <c r="C5" s="462"/>
      <c r="D5" s="462"/>
      <c r="E5" s="462"/>
      <c r="F5" s="462"/>
      <c r="G5" s="462"/>
      <c r="H5" s="463"/>
    </row>
    <row r="6" spans="1:8" x14ac:dyDescent="0.25">
      <c r="A6" s="461"/>
      <c r="B6" s="462"/>
      <c r="C6" s="464" t="s">
        <v>403</v>
      </c>
      <c r="D6" s="464" t="s">
        <v>404</v>
      </c>
      <c r="E6" s="464" t="s">
        <v>405</v>
      </c>
      <c r="F6" s="464" t="s">
        <v>406</v>
      </c>
      <c r="G6" s="462"/>
      <c r="H6" s="463"/>
    </row>
    <row r="7" spans="1:8" x14ac:dyDescent="0.25">
      <c r="A7" s="461"/>
      <c r="B7" s="465" t="s">
        <v>408</v>
      </c>
      <c r="C7" s="466"/>
      <c r="D7" s="466"/>
      <c r="E7" s="466"/>
      <c r="F7" s="466"/>
      <c r="G7" s="462"/>
      <c r="H7" s="463"/>
    </row>
    <row r="8" spans="1:8" x14ac:dyDescent="0.25">
      <c r="A8" s="461"/>
      <c r="B8" s="467" t="s">
        <v>407</v>
      </c>
      <c r="C8" s="478"/>
      <c r="D8" s="478"/>
      <c r="E8" s="478"/>
      <c r="F8" s="478"/>
      <c r="G8" s="462"/>
      <c r="H8" s="463"/>
    </row>
    <row r="9" spans="1:8" ht="45" x14ac:dyDescent="0.25">
      <c r="A9" s="461"/>
      <c r="B9" s="468" t="s">
        <v>409</v>
      </c>
      <c r="C9" s="479"/>
      <c r="D9" s="479"/>
      <c r="E9" s="479"/>
      <c r="F9" s="479"/>
      <c r="G9" s="462"/>
      <c r="H9" s="463"/>
    </row>
    <row r="10" spans="1:8" x14ac:dyDescent="0.25">
      <c r="A10" s="461"/>
      <c r="B10" s="465" t="s">
        <v>410</v>
      </c>
      <c r="C10" s="466"/>
      <c r="D10" s="466"/>
      <c r="E10" s="466"/>
      <c r="F10" s="466"/>
      <c r="G10" s="462"/>
      <c r="H10" s="463"/>
    </row>
    <row r="11" spans="1:8" x14ac:dyDescent="0.25">
      <c r="A11" s="461"/>
      <c r="B11" s="467" t="s">
        <v>407</v>
      </c>
      <c r="C11" s="478"/>
      <c r="D11" s="478"/>
      <c r="E11" s="478"/>
      <c r="F11" s="478"/>
      <c r="G11" s="462"/>
      <c r="H11" s="463"/>
    </row>
    <row r="12" spans="1:8" ht="45" x14ac:dyDescent="0.25">
      <c r="A12" s="461"/>
      <c r="B12" s="468" t="s">
        <v>409</v>
      </c>
      <c r="C12" s="479"/>
      <c r="D12" s="479"/>
      <c r="E12" s="479"/>
      <c r="F12" s="479"/>
      <c r="G12" s="462"/>
      <c r="H12" s="463"/>
    </row>
    <row r="13" spans="1:8" x14ac:dyDescent="0.25">
      <c r="A13" s="461"/>
      <c r="B13" s="465" t="s">
        <v>424</v>
      </c>
      <c r="C13" s="466"/>
      <c r="D13" s="466"/>
      <c r="E13" s="466"/>
      <c r="F13" s="466"/>
      <c r="G13" s="462"/>
      <c r="H13" s="463"/>
    </row>
    <row r="14" spans="1:8" x14ac:dyDescent="0.25">
      <c r="A14" s="461"/>
      <c r="B14" s="467" t="s">
        <v>407</v>
      </c>
      <c r="C14" s="478"/>
      <c r="D14" s="478"/>
      <c r="E14" s="478"/>
      <c r="F14" s="478"/>
      <c r="G14" s="462"/>
      <c r="H14" s="463"/>
    </row>
    <row r="15" spans="1:8" ht="45" x14ac:dyDescent="0.25">
      <c r="A15" s="461"/>
      <c r="B15" s="468" t="s">
        <v>409</v>
      </c>
      <c r="C15" s="479"/>
      <c r="D15" s="479"/>
      <c r="E15" s="479"/>
      <c r="F15" s="479"/>
      <c r="G15" s="462"/>
      <c r="H15" s="463"/>
    </row>
    <row r="16" spans="1:8" ht="17.25" x14ac:dyDescent="0.35">
      <c r="A16" s="461"/>
      <c r="B16" s="469" t="s">
        <v>240</v>
      </c>
      <c r="C16" s="462"/>
      <c r="D16" s="462"/>
      <c r="E16" s="462"/>
      <c r="F16" s="462"/>
      <c r="G16" s="462"/>
      <c r="H16" s="463"/>
    </row>
    <row r="17" spans="1:8" ht="34.5" customHeight="1" x14ac:dyDescent="0.25">
      <c r="A17" s="461"/>
      <c r="B17" s="543"/>
      <c r="C17" s="544"/>
      <c r="D17" s="544"/>
      <c r="E17" s="544"/>
      <c r="F17" s="544"/>
      <c r="G17" s="545"/>
      <c r="H17" s="463"/>
    </row>
    <row r="18" spans="1:8" ht="8.25" customHeight="1" thickBot="1" x14ac:dyDescent="0.3">
      <c r="A18" s="470"/>
      <c r="B18" s="471"/>
      <c r="C18" s="471"/>
      <c r="D18" s="471"/>
      <c r="E18" s="471"/>
      <c r="F18" s="471"/>
      <c r="G18" s="471"/>
      <c r="H18" s="472"/>
    </row>
    <row r="19" spans="1:8" ht="17.25" x14ac:dyDescent="0.35">
      <c r="A19" s="457"/>
      <c r="B19" s="458" t="s">
        <v>433</v>
      </c>
      <c r="C19" s="459"/>
      <c r="D19" s="459"/>
      <c r="E19" s="459"/>
      <c r="F19" s="459"/>
      <c r="G19" s="459"/>
      <c r="H19" s="460"/>
    </row>
    <row r="20" spans="1:8" x14ac:dyDescent="0.25">
      <c r="A20" s="461"/>
      <c r="B20" s="462"/>
      <c r="C20" s="462"/>
      <c r="D20" s="462"/>
      <c r="E20" s="462"/>
      <c r="F20" s="462"/>
      <c r="G20" s="462"/>
      <c r="H20" s="463"/>
    </row>
    <row r="21" spans="1:8" x14ac:dyDescent="0.25">
      <c r="A21" s="461"/>
      <c r="B21" s="473"/>
      <c r="C21" s="474" t="s">
        <v>411</v>
      </c>
      <c r="D21" s="474" t="s">
        <v>412</v>
      </c>
      <c r="E21" s="474" t="s">
        <v>413</v>
      </c>
      <c r="F21" s="474" t="s">
        <v>425</v>
      </c>
      <c r="G21" s="475" t="s">
        <v>414</v>
      </c>
      <c r="H21" s="463"/>
    </row>
    <row r="22" spans="1:8" x14ac:dyDescent="0.25">
      <c r="A22" s="461"/>
      <c r="B22" s="476" t="s">
        <v>415</v>
      </c>
      <c r="C22" s="480"/>
      <c r="D22" s="480"/>
      <c r="E22" s="480"/>
      <c r="F22" s="481" t="s">
        <v>140</v>
      </c>
      <c r="G22" s="482"/>
      <c r="H22" s="463"/>
    </row>
    <row r="23" spans="1:8" x14ac:dyDescent="0.25">
      <c r="A23" s="461"/>
      <c r="B23" s="476" t="s">
        <v>416</v>
      </c>
      <c r="C23" s="480"/>
      <c r="D23" s="480"/>
      <c r="E23" s="480"/>
      <c r="F23" s="481" t="s">
        <v>140</v>
      </c>
      <c r="G23" s="482"/>
      <c r="H23" s="463"/>
    </row>
    <row r="24" spans="1:8" x14ac:dyDescent="0.25">
      <c r="A24" s="461"/>
      <c r="B24" s="476" t="s">
        <v>426</v>
      </c>
      <c r="C24" s="480"/>
      <c r="D24" s="480"/>
      <c r="E24" s="480"/>
      <c r="F24" s="481" t="s">
        <v>140</v>
      </c>
      <c r="G24" s="482"/>
      <c r="H24" s="463"/>
    </row>
    <row r="25" spans="1:8" x14ac:dyDescent="0.25">
      <c r="A25" s="461"/>
      <c r="B25" s="476" t="s">
        <v>431</v>
      </c>
      <c r="C25" s="480"/>
      <c r="D25" s="480"/>
      <c r="E25" s="480"/>
      <c r="F25" s="481" t="s">
        <v>140</v>
      </c>
      <c r="G25" s="482"/>
      <c r="H25" s="463"/>
    </row>
    <row r="26" spans="1:8" x14ac:dyDescent="0.25">
      <c r="A26" s="461"/>
      <c r="B26" s="476" t="s">
        <v>432</v>
      </c>
      <c r="C26" s="480"/>
      <c r="D26" s="480"/>
      <c r="E26" s="480"/>
      <c r="F26" s="481" t="s">
        <v>140</v>
      </c>
      <c r="G26" s="482"/>
      <c r="H26" s="463"/>
    </row>
    <row r="27" spans="1:8" x14ac:dyDescent="0.25">
      <c r="A27" s="461"/>
      <c r="B27" s="476" t="s">
        <v>417</v>
      </c>
      <c r="C27" s="480"/>
      <c r="D27" s="480"/>
      <c r="E27" s="480"/>
      <c r="F27" s="481" t="s">
        <v>140</v>
      </c>
      <c r="G27" s="482"/>
      <c r="H27" s="463"/>
    </row>
    <row r="28" spans="1:8" x14ac:dyDescent="0.25">
      <c r="A28" s="461"/>
      <c r="B28" s="476" t="s">
        <v>418</v>
      </c>
      <c r="C28" s="480"/>
      <c r="D28" s="480"/>
      <c r="E28" s="480"/>
      <c r="F28" s="481" t="s">
        <v>140</v>
      </c>
      <c r="G28" s="482"/>
      <c r="H28" s="463"/>
    </row>
    <row r="29" spans="1:8" x14ac:dyDescent="0.25">
      <c r="A29" s="461"/>
      <c r="B29" s="476" t="s">
        <v>419</v>
      </c>
      <c r="C29" s="480"/>
      <c r="D29" s="480"/>
      <c r="E29" s="480"/>
      <c r="F29" s="481" t="s">
        <v>140</v>
      </c>
      <c r="G29" s="482"/>
      <c r="H29" s="463"/>
    </row>
    <row r="30" spans="1:8" x14ac:dyDescent="0.25">
      <c r="A30" s="461"/>
      <c r="B30" s="476" t="s">
        <v>420</v>
      </c>
      <c r="C30" s="480"/>
      <c r="D30" s="480"/>
      <c r="E30" s="480"/>
      <c r="F30" s="481" t="s">
        <v>140</v>
      </c>
      <c r="G30" s="482"/>
      <c r="H30" s="463"/>
    </row>
    <row r="31" spans="1:8" x14ac:dyDescent="0.25">
      <c r="A31" s="461"/>
      <c r="B31" s="476" t="s">
        <v>421</v>
      </c>
      <c r="C31" s="480"/>
      <c r="D31" s="480"/>
      <c r="E31" s="480"/>
      <c r="F31" s="481" t="s">
        <v>140</v>
      </c>
      <c r="G31" s="482"/>
      <c r="H31" s="463"/>
    </row>
    <row r="32" spans="1:8" x14ac:dyDescent="0.25">
      <c r="A32" s="461"/>
      <c r="B32" s="476" t="s">
        <v>427</v>
      </c>
      <c r="C32" s="480"/>
      <c r="D32" s="480"/>
      <c r="E32" s="480"/>
      <c r="F32" s="481" t="s">
        <v>140</v>
      </c>
      <c r="G32" s="482"/>
      <c r="H32" s="463"/>
    </row>
    <row r="33" spans="1:8" x14ac:dyDescent="0.25">
      <c r="A33" s="461"/>
      <c r="B33" s="476" t="s">
        <v>428</v>
      </c>
      <c r="C33" s="480"/>
      <c r="D33" s="480"/>
      <c r="E33" s="480"/>
      <c r="F33" s="481" t="s">
        <v>140</v>
      </c>
      <c r="G33" s="482"/>
      <c r="H33" s="463"/>
    </row>
    <row r="34" spans="1:8" x14ac:dyDescent="0.25">
      <c r="A34" s="461"/>
      <c r="B34" s="476" t="s">
        <v>429</v>
      </c>
      <c r="C34" s="480"/>
      <c r="D34" s="480"/>
      <c r="E34" s="480"/>
      <c r="F34" s="481" t="s">
        <v>140</v>
      </c>
      <c r="G34" s="482"/>
      <c r="H34" s="463"/>
    </row>
    <row r="35" spans="1:8" x14ac:dyDescent="0.25">
      <c r="A35" s="461"/>
      <c r="B35" s="476" t="s">
        <v>430</v>
      </c>
      <c r="C35" s="480"/>
      <c r="D35" s="480"/>
      <c r="E35" s="480"/>
      <c r="F35" s="481" t="s">
        <v>140</v>
      </c>
      <c r="G35" s="482"/>
      <c r="H35" s="463"/>
    </row>
    <row r="36" spans="1:8" x14ac:dyDescent="0.25">
      <c r="A36" s="461"/>
      <c r="B36" s="486" t="s">
        <v>423</v>
      </c>
      <c r="C36" s="480"/>
      <c r="D36" s="480"/>
      <c r="E36" s="480"/>
      <c r="F36" s="481" t="s">
        <v>140</v>
      </c>
      <c r="G36" s="482"/>
      <c r="H36" s="463"/>
    </row>
    <row r="37" spans="1:8" x14ac:dyDescent="0.25">
      <c r="A37" s="461"/>
      <c r="B37" s="486" t="s">
        <v>423</v>
      </c>
      <c r="C37" s="480"/>
      <c r="D37" s="480"/>
      <c r="E37" s="480"/>
      <c r="F37" s="481" t="s">
        <v>140</v>
      </c>
      <c r="G37" s="482"/>
      <c r="H37" s="463"/>
    </row>
    <row r="38" spans="1:8" x14ac:dyDescent="0.25">
      <c r="A38" s="461"/>
      <c r="B38" s="486" t="s">
        <v>423</v>
      </c>
      <c r="C38" s="480"/>
      <c r="D38" s="480"/>
      <c r="E38" s="480"/>
      <c r="F38" s="481" t="s">
        <v>140</v>
      </c>
      <c r="G38" s="482"/>
      <c r="H38" s="463"/>
    </row>
    <row r="39" spans="1:8" x14ac:dyDescent="0.25">
      <c r="A39" s="461"/>
      <c r="B39" s="486" t="s">
        <v>423</v>
      </c>
      <c r="C39" s="480"/>
      <c r="D39" s="480"/>
      <c r="E39" s="480"/>
      <c r="F39" s="481" t="s">
        <v>140</v>
      </c>
      <c r="G39" s="482"/>
      <c r="H39" s="463"/>
    </row>
    <row r="40" spans="1:8" x14ac:dyDescent="0.25">
      <c r="A40" s="461"/>
      <c r="B40" s="486" t="s">
        <v>423</v>
      </c>
      <c r="C40" s="480"/>
      <c r="D40" s="480"/>
      <c r="E40" s="480"/>
      <c r="F40" s="481" t="s">
        <v>140</v>
      </c>
      <c r="G40" s="482"/>
      <c r="H40" s="463"/>
    </row>
    <row r="41" spans="1:8" x14ac:dyDescent="0.25">
      <c r="A41" s="461"/>
      <c r="B41" s="487" t="s">
        <v>423</v>
      </c>
      <c r="C41" s="483"/>
      <c r="D41" s="483"/>
      <c r="E41" s="483"/>
      <c r="F41" s="484" t="s">
        <v>140</v>
      </c>
      <c r="G41" s="485"/>
      <c r="H41" s="463"/>
    </row>
    <row r="42" spans="1:8" ht="15.75" thickBot="1" x14ac:dyDescent="0.3">
      <c r="A42" s="470"/>
      <c r="B42" s="477" t="s">
        <v>434</v>
      </c>
      <c r="C42" s="471"/>
      <c r="D42" s="471"/>
      <c r="E42" s="471"/>
      <c r="F42" s="471"/>
      <c r="G42" s="471"/>
      <c r="H42" s="472"/>
    </row>
  </sheetData>
  <sheetProtection algorithmName="SHA-512" hashValue="z+tZCMVPipaE30NKwLn1g6CgSLBdy/u0Z2hlzY7wZP6z0caZKamAPjkEYUpvEsNpRKjeL7UFpl+gBbc+GMXBZA==" saltValue="OmSb3/V9ZZWz5m/gk7MmeA==" spinCount="100000" sheet="1" objects="1" scenarios="1"/>
  <mergeCells count="4">
    <mergeCell ref="A1:H1"/>
    <mergeCell ref="A2:H2"/>
    <mergeCell ref="A3:H3"/>
    <mergeCell ref="B17:G17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Tendine!$A$1:$A$2</xm:f>
          </x14:formula1>
          <xm:sqref>F22:F41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8"/>
  <sheetViews>
    <sheetView zoomScale="75" zoomScaleNormal="75" workbookViewId="0">
      <pane xSplit="2" ySplit="5" topLeftCell="C6" activePane="bottomRight" state="frozen"/>
      <selection activeCell="J84" sqref="J84:J85"/>
      <selection pane="topRight" activeCell="J84" sqref="J84:J85"/>
      <selection pane="bottomLeft" activeCell="J84" sqref="J84:J85"/>
      <selection pane="bottomRight" activeCell="B104" sqref="B104"/>
    </sheetView>
  </sheetViews>
  <sheetFormatPr defaultColWidth="9.140625" defaultRowHeight="15" x14ac:dyDescent="0.3"/>
  <cols>
    <col min="1" max="1" width="4.85546875" style="7" customWidth="1"/>
    <col min="2" max="2" width="51.85546875" style="7" customWidth="1"/>
    <col min="3" max="4" width="18.7109375" style="8" customWidth="1"/>
    <col min="5" max="12" width="18.7109375" style="7" customWidth="1"/>
    <col min="13" max="13" width="18.7109375" style="8" customWidth="1"/>
    <col min="14" max="17" width="18.7109375" style="7" customWidth="1"/>
    <col min="18" max="18" width="16.7109375" style="7" customWidth="1"/>
    <col min="19" max="22" width="13.7109375" style="7" customWidth="1"/>
    <col min="23" max="16384" width="9.140625" style="7"/>
  </cols>
  <sheetData>
    <row r="1" spans="1:18" ht="15.75" customHeight="1" x14ac:dyDescent="0.35">
      <c r="A1" s="488" t="s">
        <v>350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  <c r="Q1" s="490"/>
    </row>
    <row r="2" spans="1:18" ht="17.25" x14ac:dyDescent="0.3">
      <c r="A2" s="548">
        <f>+'Dati generali'!A2:D2</f>
        <v>0</v>
      </c>
      <c r="B2" s="549"/>
      <c r="C2" s="549"/>
      <c r="D2" s="549"/>
      <c r="E2" s="549"/>
      <c r="F2" s="549"/>
      <c r="G2" s="549"/>
      <c r="H2" s="549"/>
      <c r="I2" s="549"/>
      <c r="J2" s="549"/>
      <c r="K2" s="549"/>
      <c r="L2" s="549"/>
      <c r="M2" s="549"/>
      <c r="N2" s="549"/>
      <c r="O2" s="549"/>
      <c r="P2" s="549"/>
      <c r="Q2" s="550"/>
    </row>
    <row r="3" spans="1:18" ht="18" thickBot="1" x14ac:dyDescent="0.4">
      <c r="A3" s="514" t="s">
        <v>353</v>
      </c>
      <c r="B3" s="515"/>
      <c r="C3" s="515"/>
      <c r="D3" s="515"/>
      <c r="E3" s="515"/>
      <c r="F3" s="515"/>
      <c r="G3" s="515"/>
      <c r="H3" s="515"/>
      <c r="I3" s="515"/>
      <c r="J3" s="515"/>
      <c r="K3" s="515"/>
      <c r="L3" s="515"/>
      <c r="M3" s="515"/>
      <c r="N3" s="515"/>
      <c r="O3" s="515"/>
      <c r="P3" s="515"/>
      <c r="Q3" s="516"/>
    </row>
    <row r="4" spans="1:18" s="8" customFormat="1" x14ac:dyDescent="0.3">
      <c r="A4" s="123"/>
      <c r="B4" s="569" t="s">
        <v>222</v>
      </c>
      <c r="C4" s="575" t="s">
        <v>91</v>
      </c>
      <c r="D4" s="573" t="s">
        <v>223</v>
      </c>
      <c r="E4" s="124" t="s">
        <v>206</v>
      </c>
      <c r="F4" s="109" t="s">
        <v>173</v>
      </c>
      <c r="G4" s="109" t="s">
        <v>174</v>
      </c>
      <c r="H4" s="125" t="s">
        <v>181</v>
      </c>
      <c r="I4" s="124" t="s">
        <v>207</v>
      </c>
      <c r="J4" s="109" t="s">
        <v>208</v>
      </c>
      <c r="K4" s="109" t="s">
        <v>209</v>
      </c>
      <c r="L4" s="125" t="s">
        <v>210</v>
      </c>
      <c r="M4" s="571" t="s">
        <v>93</v>
      </c>
      <c r="N4" s="124" t="s">
        <v>211</v>
      </c>
      <c r="O4" s="109" t="s">
        <v>212</v>
      </c>
      <c r="P4" s="109" t="s">
        <v>213</v>
      </c>
      <c r="Q4" s="212" t="s">
        <v>214</v>
      </c>
      <c r="R4" s="546" t="s">
        <v>103</v>
      </c>
    </row>
    <row r="5" spans="1:18" ht="15.75" thickBot="1" x14ac:dyDescent="0.35">
      <c r="A5" s="126"/>
      <c r="B5" s="570"/>
      <c r="C5" s="576"/>
      <c r="D5" s="574"/>
      <c r="E5" s="127">
        <f>+Coproduttori!$B$142</f>
        <v>0</v>
      </c>
      <c r="F5" s="128">
        <f>+Coproduttori!$B$143</f>
        <v>0</v>
      </c>
      <c r="G5" s="128">
        <f>+Coproduttori!$B$144</f>
        <v>0</v>
      </c>
      <c r="H5" s="129">
        <f>+Coproduttori!$B$145</f>
        <v>0</v>
      </c>
      <c r="I5" s="127">
        <f>+Coproduttori!$B$147</f>
        <v>0</v>
      </c>
      <c r="J5" s="128">
        <f>+Coproduttori!$B$148</f>
        <v>0</v>
      </c>
      <c r="K5" s="128">
        <f>+Coproduttori!$B$149</f>
        <v>0</v>
      </c>
      <c r="L5" s="129">
        <f>+Coproduttori!$B$150</f>
        <v>0</v>
      </c>
      <c r="M5" s="572"/>
      <c r="N5" s="127" t="str">
        <f>+Coproduttori!$B$153</f>
        <v xml:space="preserve"> - </v>
      </c>
      <c r="O5" s="128" t="str">
        <f>+Coproduttori!$B$154</f>
        <v xml:space="preserve"> - </v>
      </c>
      <c r="P5" s="128" t="str">
        <f>+Coproduttori!$B$155</f>
        <v xml:space="preserve"> - </v>
      </c>
      <c r="Q5" s="213" t="str">
        <f>+Coproduttori!$B$156</f>
        <v xml:space="preserve"> - </v>
      </c>
      <c r="R5" s="547"/>
    </row>
    <row r="6" spans="1:18" ht="15" customHeight="1" thickBot="1" x14ac:dyDescent="0.35">
      <c r="A6" s="577" t="s">
        <v>205</v>
      </c>
      <c r="B6" s="578"/>
      <c r="C6" s="578"/>
      <c r="D6" s="578"/>
      <c r="E6" s="578"/>
      <c r="F6" s="578"/>
      <c r="G6" s="578"/>
      <c r="H6" s="578"/>
      <c r="I6" s="578"/>
      <c r="J6" s="578"/>
      <c r="K6" s="578"/>
      <c r="L6" s="578"/>
      <c r="M6" s="578"/>
      <c r="N6" s="578"/>
      <c r="O6" s="578"/>
      <c r="P6" s="578"/>
      <c r="Q6" s="579"/>
      <c r="R6" s="246"/>
    </row>
    <row r="7" spans="1:18" x14ac:dyDescent="0.3">
      <c r="A7" s="330">
        <v>1</v>
      </c>
      <c r="B7" s="331" t="s">
        <v>37</v>
      </c>
      <c r="C7" s="332">
        <f>+SUM(C8:C12)</f>
        <v>0</v>
      </c>
      <c r="D7" s="332">
        <f t="shared" ref="D7:Q7" si="0">+SUM(D8:D12)</f>
        <v>0</v>
      </c>
      <c r="E7" s="333">
        <f t="shared" si="0"/>
        <v>0</v>
      </c>
      <c r="F7" s="214">
        <f t="shared" si="0"/>
        <v>0</v>
      </c>
      <c r="G7" s="214">
        <f>+SUM(G8:G12)</f>
        <v>0</v>
      </c>
      <c r="H7" s="334">
        <f>+SUM(H8:H12)</f>
        <v>0</v>
      </c>
      <c r="I7" s="214">
        <f>+SUM(I8:I12)</f>
        <v>0</v>
      </c>
      <c r="J7" s="214">
        <f>+SUM(J8:J12)</f>
        <v>0</v>
      </c>
      <c r="K7" s="214">
        <f>+SUM(K8:K12)</f>
        <v>0</v>
      </c>
      <c r="L7" s="214">
        <f t="shared" si="0"/>
        <v>0</v>
      </c>
      <c r="M7" s="332">
        <f t="shared" si="0"/>
        <v>0</v>
      </c>
      <c r="N7" s="214">
        <f t="shared" si="0"/>
        <v>0</v>
      </c>
      <c r="O7" s="214">
        <f t="shared" si="0"/>
        <v>0</v>
      </c>
      <c r="P7" s="214">
        <f t="shared" si="0"/>
        <v>0</v>
      </c>
      <c r="Q7" s="215">
        <f t="shared" si="0"/>
        <v>0</v>
      </c>
      <c r="R7" s="247">
        <f>+C7-SUM(E7:L7)-SUM(N7:Q7)</f>
        <v>0</v>
      </c>
    </row>
    <row r="8" spans="1:18" x14ac:dyDescent="0.3">
      <c r="A8" s="92" t="s">
        <v>0</v>
      </c>
      <c r="B8" s="93" t="s">
        <v>106</v>
      </c>
      <c r="C8" s="395"/>
      <c r="D8" s="94">
        <f>+SUM(E8:L8)</f>
        <v>0</v>
      </c>
      <c r="E8" s="390"/>
      <c r="F8" s="391"/>
      <c r="G8" s="391"/>
      <c r="H8" s="392"/>
      <c r="I8" s="391"/>
      <c r="J8" s="391"/>
      <c r="K8" s="391"/>
      <c r="L8" s="391"/>
      <c r="M8" s="94">
        <f>+SUM(N8:Q8)</f>
        <v>0</v>
      </c>
      <c r="N8" s="391"/>
      <c r="O8" s="391"/>
      <c r="P8" s="391"/>
      <c r="Q8" s="393"/>
      <c r="R8" s="248">
        <f t="shared" ref="R8:R71" si="1">+C8-SUM(E8:L8)-SUM(N8:Q8)</f>
        <v>0</v>
      </c>
    </row>
    <row r="9" spans="1:18" x14ac:dyDescent="0.3">
      <c r="A9" s="92" t="s">
        <v>38</v>
      </c>
      <c r="B9" s="93" t="s">
        <v>107</v>
      </c>
      <c r="C9" s="395"/>
      <c r="D9" s="94">
        <f>+SUM(E9:L9)</f>
        <v>0</v>
      </c>
      <c r="E9" s="390"/>
      <c r="F9" s="391"/>
      <c r="G9" s="391"/>
      <c r="H9" s="392"/>
      <c r="I9" s="391"/>
      <c r="J9" s="391"/>
      <c r="K9" s="391"/>
      <c r="L9" s="391"/>
      <c r="M9" s="94">
        <f>+SUM(N9:Q9)</f>
        <v>0</v>
      </c>
      <c r="N9" s="391"/>
      <c r="O9" s="391"/>
      <c r="P9" s="391"/>
      <c r="Q9" s="393"/>
      <c r="R9" s="248">
        <f t="shared" si="1"/>
        <v>0</v>
      </c>
    </row>
    <row r="10" spans="1:18" x14ac:dyDescent="0.3">
      <c r="A10" s="92" t="s">
        <v>1</v>
      </c>
      <c r="B10" s="93" t="s">
        <v>2</v>
      </c>
      <c r="C10" s="395"/>
      <c r="D10" s="94">
        <f>+SUM(E10:L10)</f>
        <v>0</v>
      </c>
      <c r="E10" s="390"/>
      <c r="F10" s="391"/>
      <c r="G10" s="391"/>
      <c r="H10" s="392"/>
      <c r="I10" s="391"/>
      <c r="J10" s="391"/>
      <c r="K10" s="391"/>
      <c r="L10" s="391"/>
      <c r="M10" s="94">
        <f>+SUM(N10:Q10)</f>
        <v>0</v>
      </c>
      <c r="N10" s="391"/>
      <c r="O10" s="391"/>
      <c r="P10" s="391"/>
      <c r="Q10" s="393"/>
      <c r="R10" s="248">
        <f t="shared" si="1"/>
        <v>0</v>
      </c>
    </row>
    <row r="11" spans="1:18" x14ac:dyDescent="0.3">
      <c r="A11" s="92" t="s">
        <v>3</v>
      </c>
      <c r="B11" s="93" t="s">
        <v>4</v>
      </c>
      <c r="C11" s="395"/>
      <c r="D11" s="94">
        <f>+SUM(E11:L11)</f>
        <v>0</v>
      </c>
      <c r="E11" s="390"/>
      <c r="F11" s="391"/>
      <c r="G11" s="391"/>
      <c r="H11" s="392"/>
      <c r="I11" s="391"/>
      <c r="J11" s="391"/>
      <c r="K11" s="391"/>
      <c r="L11" s="391"/>
      <c r="M11" s="94">
        <f>+SUM(N11:Q11)</f>
        <v>0</v>
      </c>
      <c r="N11" s="391"/>
      <c r="O11" s="391"/>
      <c r="P11" s="391"/>
      <c r="Q11" s="393"/>
      <c r="R11" s="248">
        <f t="shared" si="1"/>
        <v>0</v>
      </c>
    </row>
    <row r="12" spans="1:18" x14ac:dyDescent="0.3">
      <c r="A12" s="96" t="s">
        <v>5</v>
      </c>
      <c r="B12" s="97" t="s">
        <v>6</v>
      </c>
      <c r="C12" s="409"/>
      <c r="D12" s="98">
        <f>+SUM(E12:L12)</f>
        <v>0</v>
      </c>
      <c r="E12" s="410"/>
      <c r="F12" s="399"/>
      <c r="G12" s="399"/>
      <c r="H12" s="411"/>
      <c r="I12" s="399"/>
      <c r="J12" s="399"/>
      <c r="K12" s="399"/>
      <c r="L12" s="399"/>
      <c r="M12" s="98">
        <f>+SUM(N12:Q12)</f>
        <v>0</v>
      </c>
      <c r="N12" s="399"/>
      <c r="O12" s="399"/>
      <c r="P12" s="399"/>
      <c r="Q12" s="404"/>
      <c r="R12" s="249">
        <f t="shared" si="1"/>
        <v>0</v>
      </c>
    </row>
    <row r="13" spans="1:18" x14ac:dyDescent="0.3">
      <c r="A13" s="88">
        <v>2</v>
      </c>
      <c r="B13" s="89" t="s">
        <v>7</v>
      </c>
      <c r="C13" s="90">
        <f>+SUM(C14:C15)</f>
        <v>0</v>
      </c>
      <c r="D13" s="90">
        <f t="shared" ref="D13:Q13" si="2">+SUM(D14:D15)</f>
        <v>0</v>
      </c>
      <c r="E13" s="110">
        <f t="shared" si="2"/>
        <v>0</v>
      </c>
      <c r="F13" s="91">
        <f t="shared" si="2"/>
        <v>0</v>
      </c>
      <c r="G13" s="91">
        <f>+SUM(G14:G15)</f>
        <v>0</v>
      </c>
      <c r="H13" s="111">
        <f>+SUM(H14:H15)</f>
        <v>0</v>
      </c>
      <c r="I13" s="91">
        <f>+SUM(I14:I15)</f>
        <v>0</v>
      </c>
      <c r="J13" s="91">
        <f>+SUM(J14:J15)</f>
        <v>0</v>
      </c>
      <c r="K13" s="91">
        <f>+SUM(K14:K15)</f>
        <v>0</v>
      </c>
      <c r="L13" s="91">
        <f t="shared" si="2"/>
        <v>0</v>
      </c>
      <c r="M13" s="90">
        <f t="shared" si="2"/>
        <v>0</v>
      </c>
      <c r="N13" s="91">
        <f t="shared" si="2"/>
        <v>0</v>
      </c>
      <c r="O13" s="91">
        <f t="shared" si="2"/>
        <v>0</v>
      </c>
      <c r="P13" s="91">
        <f t="shared" si="2"/>
        <v>0</v>
      </c>
      <c r="Q13" s="119">
        <f t="shared" si="2"/>
        <v>0</v>
      </c>
      <c r="R13" s="247">
        <f t="shared" si="1"/>
        <v>0</v>
      </c>
    </row>
    <row r="14" spans="1:18" x14ac:dyDescent="0.3">
      <c r="A14" s="92" t="s">
        <v>39</v>
      </c>
      <c r="B14" s="93" t="s">
        <v>108</v>
      </c>
      <c r="C14" s="395"/>
      <c r="D14" s="94">
        <f>+SUM(E14:L14)</f>
        <v>0</v>
      </c>
      <c r="E14" s="390"/>
      <c r="F14" s="391"/>
      <c r="G14" s="391"/>
      <c r="H14" s="392"/>
      <c r="I14" s="391"/>
      <c r="J14" s="391"/>
      <c r="K14" s="391"/>
      <c r="L14" s="391"/>
      <c r="M14" s="94">
        <f>+SUM(N14:Q14)</f>
        <v>0</v>
      </c>
      <c r="N14" s="391"/>
      <c r="O14" s="391"/>
      <c r="P14" s="391"/>
      <c r="Q14" s="393"/>
      <c r="R14" s="248">
        <f t="shared" si="1"/>
        <v>0</v>
      </c>
    </row>
    <row r="15" spans="1:18" x14ac:dyDescent="0.3">
      <c r="A15" s="96" t="s">
        <v>40</v>
      </c>
      <c r="B15" s="97" t="s">
        <v>109</v>
      </c>
      <c r="C15" s="409"/>
      <c r="D15" s="98">
        <f>+SUM(E15:L15)</f>
        <v>0</v>
      </c>
      <c r="E15" s="410"/>
      <c r="F15" s="399"/>
      <c r="G15" s="399"/>
      <c r="H15" s="411"/>
      <c r="I15" s="399"/>
      <c r="J15" s="399"/>
      <c r="K15" s="399"/>
      <c r="L15" s="399"/>
      <c r="M15" s="98">
        <f>+SUM(N15:Q15)</f>
        <v>0</v>
      </c>
      <c r="N15" s="399"/>
      <c r="O15" s="399"/>
      <c r="P15" s="399"/>
      <c r="Q15" s="404"/>
      <c r="R15" s="249">
        <f t="shared" si="1"/>
        <v>0</v>
      </c>
    </row>
    <row r="16" spans="1:18" x14ac:dyDescent="0.3">
      <c r="A16" s="100">
        <v>3</v>
      </c>
      <c r="B16" s="89" t="s">
        <v>8</v>
      </c>
      <c r="C16" s="90">
        <f>+SUM(C17:C20)</f>
        <v>0</v>
      </c>
      <c r="D16" s="90">
        <f t="shared" ref="D16:Q16" si="3">+SUM(D17:D20)</f>
        <v>0</v>
      </c>
      <c r="E16" s="110">
        <f t="shared" si="3"/>
        <v>0</v>
      </c>
      <c r="F16" s="91">
        <f t="shared" si="3"/>
        <v>0</v>
      </c>
      <c r="G16" s="91">
        <f>+SUM(G17:G20)</f>
        <v>0</v>
      </c>
      <c r="H16" s="111">
        <f>+SUM(H17:H20)</f>
        <v>0</v>
      </c>
      <c r="I16" s="91">
        <f>+SUM(I17:I20)</f>
        <v>0</v>
      </c>
      <c r="J16" s="91">
        <f>+SUM(J17:J20)</f>
        <v>0</v>
      </c>
      <c r="K16" s="91">
        <f>+SUM(K17:K20)</f>
        <v>0</v>
      </c>
      <c r="L16" s="91">
        <f t="shared" si="3"/>
        <v>0</v>
      </c>
      <c r="M16" s="90">
        <f t="shared" si="3"/>
        <v>0</v>
      </c>
      <c r="N16" s="91">
        <f t="shared" si="3"/>
        <v>0</v>
      </c>
      <c r="O16" s="91">
        <f t="shared" si="3"/>
        <v>0</v>
      </c>
      <c r="P16" s="91">
        <f t="shared" si="3"/>
        <v>0</v>
      </c>
      <c r="Q16" s="119">
        <f t="shared" si="3"/>
        <v>0</v>
      </c>
      <c r="R16" s="247">
        <f t="shared" si="1"/>
        <v>0</v>
      </c>
    </row>
    <row r="17" spans="1:18" x14ac:dyDescent="0.3">
      <c r="A17" s="92" t="s">
        <v>41</v>
      </c>
      <c r="B17" s="93" t="s">
        <v>110</v>
      </c>
      <c r="C17" s="395"/>
      <c r="D17" s="94">
        <f>+SUM(E17:L17)</f>
        <v>0</v>
      </c>
      <c r="E17" s="390"/>
      <c r="F17" s="391"/>
      <c r="G17" s="391"/>
      <c r="H17" s="392"/>
      <c r="I17" s="391"/>
      <c r="J17" s="391"/>
      <c r="K17" s="391"/>
      <c r="L17" s="391"/>
      <c r="M17" s="94">
        <f>+SUM(N17:Q17)</f>
        <v>0</v>
      </c>
      <c r="N17" s="391"/>
      <c r="O17" s="391"/>
      <c r="P17" s="391"/>
      <c r="Q17" s="393"/>
      <c r="R17" s="248">
        <f t="shared" si="1"/>
        <v>0</v>
      </c>
    </row>
    <row r="18" spans="1:18" x14ac:dyDescent="0.3">
      <c r="A18" s="92" t="s">
        <v>42</v>
      </c>
      <c r="B18" s="93" t="s">
        <v>9</v>
      </c>
      <c r="C18" s="395"/>
      <c r="D18" s="94">
        <f>+SUM(E18:L18)</f>
        <v>0</v>
      </c>
      <c r="E18" s="390"/>
      <c r="F18" s="391"/>
      <c r="G18" s="391"/>
      <c r="H18" s="392"/>
      <c r="I18" s="391"/>
      <c r="J18" s="391"/>
      <c r="K18" s="391"/>
      <c r="L18" s="391"/>
      <c r="M18" s="94">
        <f>+SUM(N18:Q18)</f>
        <v>0</v>
      </c>
      <c r="N18" s="391"/>
      <c r="O18" s="391"/>
      <c r="P18" s="391"/>
      <c r="Q18" s="393"/>
      <c r="R18" s="248">
        <f t="shared" si="1"/>
        <v>0</v>
      </c>
    </row>
    <row r="19" spans="1:18" x14ac:dyDescent="0.3">
      <c r="A19" s="92" t="s">
        <v>43</v>
      </c>
      <c r="B19" s="93" t="s">
        <v>10</v>
      </c>
      <c r="C19" s="395"/>
      <c r="D19" s="94">
        <f>+SUM(E19:L19)</f>
        <v>0</v>
      </c>
      <c r="E19" s="390"/>
      <c r="F19" s="391"/>
      <c r="G19" s="391"/>
      <c r="H19" s="392"/>
      <c r="I19" s="391"/>
      <c r="J19" s="391"/>
      <c r="K19" s="391"/>
      <c r="L19" s="391"/>
      <c r="M19" s="94">
        <f>+SUM(N19:Q19)</f>
        <v>0</v>
      </c>
      <c r="N19" s="391"/>
      <c r="O19" s="391"/>
      <c r="P19" s="391"/>
      <c r="Q19" s="393"/>
      <c r="R19" s="248">
        <f t="shared" si="1"/>
        <v>0</v>
      </c>
    </row>
    <row r="20" spans="1:18" x14ac:dyDescent="0.3">
      <c r="A20" s="96" t="s">
        <v>44</v>
      </c>
      <c r="B20" s="97" t="s">
        <v>11</v>
      </c>
      <c r="C20" s="409"/>
      <c r="D20" s="98">
        <f>+SUM(E20:L20)</f>
        <v>0</v>
      </c>
      <c r="E20" s="410"/>
      <c r="F20" s="399"/>
      <c r="G20" s="399"/>
      <c r="H20" s="411"/>
      <c r="I20" s="399"/>
      <c r="J20" s="399"/>
      <c r="K20" s="399"/>
      <c r="L20" s="399"/>
      <c r="M20" s="98">
        <f>+SUM(N20:Q20)</f>
        <v>0</v>
      </c>
      <c r="N20" s="399"/>
      <c r="O20" s="399"/>
      <c r="P20" s="399"/>
      <c r="Q20" s="404"/>
      <c r="R20" s="249">
        <f t="shared" si="1"/>
        <v>0</v>
      </c>
    </row>
    <row r="21" spans="1:18" x14ac:dyDescent="0.3">
      <c r="A21" s="88">
        <v>4</v>
      </c>
      <c r="B21" s="89" t="s">
        <v>12</v>
      </c>
      <c r="C21" s="90">
        <f>+SUM(C22:C36)</f>
        <v>0</v>
      </c>
      <c r="D21" s="90">
        <f t="shared" ref="D21:Q21" si="4">+SUM(D22:D36)</f>
        <v>0</v>
      </c>
      <c r="E21" s="110">
        <f t="shared" si="4"/>
        <v>0</v>
      </c>
      <c r="F21" s="91">
        <f t="shared" si="4"/>
        <v>0</v>
      </c>
      <c r="G21" s="91">
        <f>+SUM(G22:G36)</f>
        <v>0</v>
      </c>
      <c r="H21" s="111">
        <f>+SUM(H22:H36)</f>
        <v>0</v>
      </c>
      <c r="I21" s="91">
        <f>+SUM(I22:I36)</f>
        <v>0</v>
      </c>
      <c r="J21" s="91">
        <f>+SUM(J22:J36)</f>
        <v>0</v>
      </c>
      <c r="K21" s="91">
        <f>+SUM(K22:K36)</f>
        <v>0</v>
      </c>
      <c r="L21" s="91">
        <f t="shared" si="4"/>
        <v>0</v>
      </c>
      <c r="M21" s="90">
        <f t="shared" si="4"/>
        <v>0</v>
      </c>
      <c r="N21" s="91">
        <f t="shared" si="4"/>
        <v>0</v>
      </c>
      <c r="O21" s="91">
        <f t="shared" si="4"/>
        <v>0</v>
      </c>
      <c r="P21" s="91">
        <f t="shared" si="4"/>
        <v>0</v>
      </c>
      <c r="Q21" s="119">
        <f t="shared" si="4"/>
        <v>0</v>
      </c>
      <c r="R21" s="247">
        <f t="shared" si="1"/>
        <v>0</v>
      </c>
    </row>
    <row r="22" spans="1:18" x14ac:dyDescent="0.3">
      <c r="A22" s="92" t="s">
        <v>45</v>
      </c>
      <c r="B22" s="93" t="s">
        <v>13</v>
      </c>
      <c r="C22" s="395"/>
      <c r="D22" s="94">
        <f t="shared" ref="D22:D36" si="5">+SUM(E22:L22)</f>
        <v>0</v>
      </c>
      <c r="E22" s="390"/>
      <c r="F22" s="391"/>
      <c r="G22" s="391"/>
      <c r="H22" s="392"/>
      <c r="I22" s="391"/>
      <c r="J22" s="391"/>
      <c r="K22" s="391"/>
      <c r="L22" s="391"/>
      <c r="M22" s="94">
        <f t="shared" ref="M22:M36" si="6">+SUM(N22:Q22)</f>
        <v>0</v>
      </c>
      <c r="N22" s="391"/>
      <c r="O22" s="391"/>
      <c r="P22" s="391"/>
      <c r="Q22" s="393"/>
      <c r="R22" s="248">
        <f t="shared" si="1"/>
        <v>0</v>
      </c>
    </row>
    <row r="23" spans="1:18" x14ac:dyDescent="0.3">
      <c r="A23" s="92" t="s">
        <v>46</v>
      </c>
      <c r="B23" s="93" t="s">
        <v>14</v>
      </c>
      <c r="C23" s="395"/>
      <c r="D23" s="94">
        <f t="shared" si="5"/>
        <v>0</v>
      </c>
      <c r="E23" s="390"/>
      <c r="F23" s="391"/>
      <c r="G23" s="391"/>
      <c r="H23" s="392"/>
      <c r="I23" s="391"/>
      <c r="J23" s="391"/>
      <c r="K23" s="391"/>
      <c r="L23" s="391"/>
      <c r="M23" s="94">
        <f t="shared" si="6"/>
        <v>0</v>
      </c>
      <c r="N23" s="391"/>
      <c r="O23" s="391"/>
      <c r="P23" s="391"/>
      <c r="Q23" s="393"/>
      <c r="R23" s="248">
        <f t="shared" si="1"/>
        <v>0</v>
      </c>
    </row>
    <row r="24" spans="1:18" x14ac:dyDescent="0.3">
      <c r="A24" s="92" t="s">
        <v>47</v>
      </c>
      <c r="B24" s="93" t="s">
        <v>94</v>
      </c>
      <c r="C24" s="395"/>
      <c r="D24" s="94">
        <f t="shared" si="5"/>
        <v>0</v>
      </c>
      <c r="E24" s="390"/>
      <c r="F24" s="391"/>
      <c r="G24" s="391"/>
      <c r="H24" s="392"/>
      <c r="I24" s="391"/>
      <c r="J24" s="391"/>
      <c r="K24" s="391"/>
      <c r="L24" s="391"/>
      <c r="M24" s="94">
        <f t="shared" si="6"/>
        <v>0</v>
      </c>
      <c r="N24" s="391"/>
      <c r="O24" s="391"/>
      <c r="P24" s="391"/>
      <c r="Q24" s="393"/>
      <c r="R24" s="248">
        <f t="shared" si="1"/>
        <v>0</v>
      </c>
    </row>
    <row r="25" spans="1:18" x14ac:dyDescent="0.3">
      <c r="A25" s="92" t="s">
        <v>48</v>
      </c>
      <c r="B25" s="93" t="s">
        <v>15</v>
      </c>
      <c r="C25" s="395"/>
      <c r="D25" s="94">
        <f t="shared" si="5"/>
        <v>0</v>
      </c>
      <c r="E25" s="390"/>
      <c r="F25" s="391"/>
      <c r="G25" s="391"/>
      <c r="H25" s="392"/>
      <c r="I25" s="391"/>
      <c r="J25" s="391"/>
      <c r="K25" s="391"/>
      <c r="L25" s="391"/>
      <c r="M25" s="94">
        <f t="shared" si="6"/>
        <v>0</v>
      </c>
      <c r="N25" s="391"/>
      <c r="O25" s="391"/>
      <c r="P25" s="391"/>
      <c r="Q25" s="393"/>
      <c r="R25" s="248">
        <f t="shared" si="1"/>
        <v>0</v>
      </c>
    </row>
    <row r="26" spans="1:18" x14ac:dyDescent="0.3">
      <c r="A26" s="92" t="s">
        <v>49</v>
      </c>
      <c r="B26" s="93" t="s">
        <v>16</v>
      </c>
      <c r="C26" s="395"/>
      <c r="D26" s="94">
        <f t="shared" si="5"/>
        <v>0</v>
      </c>
      <c r="E26" s="390"/>
      <c r="F26" s="391"/>
      <c r="G26" s="391"/>
      <c r="H26" s="392"/>
      <c r="I26" s="391"/>
      <c r="J26" s="391"/>
      <c r="K26" s="391"/>
      <c r="L26" s="391"/>
      <c r="M26" s="94">
        <f t="shared" si="6"/>
        <v>0</v>
      </c>
      <c r="N26" s="391"/>
      <c r="O26" s="391"/>
      <c r="P26" s="391"/>
      <c r="Q26" s="393"/>
      <c r="R26" s="248">
        <f t="shared" si="1"/>
        <v>0</v>
      </c>
    </row>
    <row r="27" spans="1:18" x14ac:dyDescent="0.3">
      <c r="A27" s="92" t="s">
        <v>50</v>
      </c>
      <c r="B27" s="93" t="s">
        <v>17</v>
      </c>
      <c r="C27" s="395"/>
      <c r="D27" s="94">
        <f t="shared" si="5"/>
        <v>0</v>
      </c>
      <c r="E27" s="390"/>
      <c r="F27" s="391"/>
      <c r="G27" s="391"/>
      <c r="H27" s="392"/>
      <c r="I27" s="391"/>
      <c r="J27" s="391"/>
      <c r="K27" s="391"/>
      <c r="L27" s="391"/>
      <c r="M27" s="94">
        <f t="shared" si="6"/>
        <v>0</v>
      </c>
      <c r="N27" s="391"/>
      <c r="O27" s="391"/>
      <c r="P27" s="391"/>
      <c r="Q27" s="393"/>
      <c r="R27" s="248">
        <f t="shared" si="1"/>
        <v>0</v>
      </c>
    </row>
    <row r="28" spans="1:18" x14ac:dyDescent="0.3">
      <c r="A28" s="92" t="s">
        <v>51</v>
      </c>
      <c r="B28" s="93" t="s">
        <v>18</v>
      </c>
      <c r="C28" s="395"/>
      <c r="D28" s="94">
        <f t="shared" si="5"/>
        <v>0</v>
      </c>
      <c r="E28" s="390"/>
      <c r="F28" s="391"/>
      <c r="G28" s="391"/>
      <c r="H28" s="392"/>
      <c r="I28" s="391"/>
      <c r="J28" s="391"/>
      <c r="K28" s="391"/>
      <c r="L28" s="391"/>
      <c r="M28" s="94">
        <f t="shared" si="6"/>
        <v>0</v>
      </c>
      <c r="N28" s="391"/>
      <c r="O28" s="391"/>
      <c r="P28" s="391"/>
      <c r="Q28" s="393"/>
      <c r="R28" s="248">
        <f t="shared" si="1"/>
        <v>0</v>
      </c>
    </row>
    <row r="29" spans="1:18" x14ac:dyDescent="0.3">
      <c r="A29" s="92" t="s">
        <v>52</v>
      </c>
      <c r="B29" s="93" t="s">
        <v>95</v>
      </c>
      <c r="C29" s="395"/>
      <c r="D29" s="94">
        <f t="shared" si="5"/>
        <v>0</v>
      </c>
      <c r="E29" s="390"/>
      <c r="F29" s="391"/>
      <c r="G29" s="391"/>
      <c r="H29" s="392"/>
      <c r="I29" s="391"/>
      <c r="J29" s="391"/>
      <c r="K29" s="391"/>
      <c r="L29" s="391"/>
      <c r="M29" s="94">
        <f t="shared" si="6"/>
        <v>0</v>
      </c>
      <c r="N29" s="391"/>
      <c r="O29" s="391"/>
      <c r="P29" s="391"/>
      <c r="Q29" s="393"/>
      <c r="R29" s="248">
        <f t="shared" si="1"/>
        <v>0</v>
      </c>
    </row>
    <row r="30" spans="1:18" x14ac:dyDescent="0.3">
      <c r="A30" s="92" t="s">
        <v>53</v>
      </c>
      <c r="B30" s="93" t="s">
        <v>19</v>
      </c>
      <c r="C30" s="395"/>
      <c r="D30" s="94">
        <f t="shared" si="5"/>
        <v>0</v>
      </c>
      <c r="E30" s="390"/>
      <c r="F30" s="391"/>
      <c r="G30" s="391"/>
      <c r="H30" s="392"/>
      <c r="I30" s="391"/>
      <c r="J30" s="391"/>
      <c r="K30" s="391"/>
      <c r="L30" s="391"/>
      <c r="M30" s="94">
        <f t="shared" si="6"/>
        <v>0</v>
      </c>
      <c r="N30" s="391"/>
      <c r="O30" s="391"/>
      <c r="P30" s="391"/>
      <c r="Q30" s="393"/>
      <c r="R30" s="248">
        <f t="shared" si="1"/>
        <v>0</v>
      </c>
    </row>
    <row r="31" spans="1:18" x14ac:dyDescent="0.3">
      <c r="A31" s="92" t="s">
        <v>54</v>
      </c>
      <c r="B31" s="93" t="s">
        <v>90</v>
      </c>
      <c r="C31" s="395"/>
      <c r="D31" s="94">
        <f t="shared" si="5"/>
        <v>0</v>
      </c>
      <c r="E31" s="390"/>
      <c r="F31" s="391"/>
      <c r="G31" s="391"/>
      <c r="H31" s="392"/>
      <c r="I31" s="391"/>
      <c r="J31" s="391"/>
      <c r="K31" s="391"/>
      <c r="L31" s="391"/>
      <c r="M31" s="94">
        <f t="shared" si="6"/>
        <v>0</v>
      </c>
      <c r="N31" s="391"/>
      <c r="O31" s="391"/>
      <c r="P31" s="391"/>
      <c r="Q31" s="393"/>
      <c r="R31" s="248">
        <f t="shared" si="1"/>
        <v>0</v>
      </c>
    </row>
    <row r="32" spans="1:18" x14ac:dyDescent="0.3">
      <c r="A32" s="92" t="s">
        <v>55</v>
      </c>
      <c r="B32" s="93" t="s">
        <v>20</v>
      </c>
      <c r="C32" s="395"/>
      <c r="D32" s="94">
        <f t="shared" si="5"/>
        <v>0</v>
      </c>
      <c r="E32" s="390"/>
      <c r="F32" s="391"/>
      <c r="G32" s="391"/>
      <c r="H32" s="392"/>
      <c r="I32" s="391"/>
      <c r="J32" s="391"/>
      <c r="K32" s="391"/>
      <c r="L32" s="391"/>
      <c r="M32" s="94">
        <f t="shared" si="6"/>
        <v>0</v>
      </c>
      <c r="N32" s="391"/>
      <c r="O32" s="391"/>
      <c r="P32" s="391"/>
      <c r="Q32" s="393"/>
      <c r="R32" s="248">
        <f t="shared" si="1"/>
        <v>0</v>
      </c>
    </row>
    <row r="33" spans="1:18" x14ac:dyDescent="0.3">
      <c r="A33" s="92" t="s">
        <v>56</v>
      </c>
      <c r="B33" s="93" t="s">
        <v>96</v>
      </c>
      <c r="C33" s="395"/>
      <c r="D33" s="94">
        <f t="shared" si="5"/>
        <v>0</v>
      </c>
      <c r="E33" s="390"/>
      <c r="F33" s="391"/>
      <c r="G33" s="391"/>
      <c r="H33" s="392"/>
      <c r="I33" s="391"/>
      <c r="J33" s="391"/>
      <c r="K33" s="391"/>
      <c r="L33" s="391"/>
      <c r="M33" s="94">
        <f t="shared" si="6"/>
        <v>0</v>
      </c>
      <c r="N33" s="391"/>
      <c r="O33" s="391"/>
      <c r="P33" s="391"/>
      <c r="Q33" s="393"/>
      <c r="R33" s="248">
        <f t="shared" si="1"/>
        <v>0</v>
      </c>
    </row>
    <row r="34" spans="1:18" x14ac:dyDescent="0.3">
      <c r="A34" s="92" t="s">
        <v>57</v>
      </c>
      <c r="B34" s="93" t="s">
        <v>97</v>
      </c>
      <c r="C34" s="395"/>
      <c r="D34" s="94">
        <f t="shared" si="5"/>
        <v>0</v>
      </c>
      <c r="E34" s="390"/>
      <c r="F34" s="391"/>
      <c r="G34" s="391"/>
      <c r="H34" s="392"/>
      <c r="I34" s="391"/>
      <c r="J34" s="391"/>
      <c r="K34" s="391"/>
      <c r="L34" s="391"/>
      <c r="M34" s="94">
        <f t="shared" si="6"/>
        <v>0</v>
      </c>
      <c r="N34" s="391"/>
      <c r="O34" s="391"/>
      <c r="P34" s="391"/>
      <c r="Q34" s="393"/>
      <c r="R34" s="248">
        <f t="shared" si="1"/>
        <v>0</v>
      </c>
    </row>
    <row r="35" spans="1:18" x14ac:dyDescent="0.3">
      <c r="A35" s="92" t="s">
        <v>58</v>
      </c>
      <c r="B35" s="93" t="s">
        <v>21</v>
      </c>
      <c r="C35" s="395"/>
      <c r="D35" s="94">
        <f t="shared" si="5"/>
        <v>0</v>
      </c>
      <c r="E35" s="390"/>
      <c r="F35" s="391"/>
      <c r="G35" s="391"/>
      <c r="H35" s="392"/>
      <c r="I35" s="391"/>
      <c r="J35" s="391"/>
      <c r="K35" s="391"/>
      <c r="L35" s="391"/>
      <c r="M35" s="94">
        <f t="shared" si="6"/>
        <v>0</v>
      </c>
      <c r="N35" s="391"/>
      <c r="O35" s="391"/>
      <c r="P35" s="391"/>
      <c r="Q35" s="393"/>
      <c r="R35" s="248">
        <f t="shared" si="1"/>
        <v>0</v>
      </c>
    </row>
    <row r="36" spans="1:18" x14ac:dyDescent="0.3">
      <c r="A36" s="96" t="s">
        <v>59</v>
      </c>
      <c r="B36" s="97" t="s">
        <v>98</v>
      </c>
      <c r="C36" s="409"/>
      <c r="D36" s="98">
        <f t="shared" si="5"/>
        <v>0</v>
      </c>
      <c r="E36" s="410"/>
      <c r="F36" s="399"/>
      <c r="G36" s="399"/>
      <c r="H36" s="411"/>
      <c r="I36" s="399"/>
      <c r="J36" s="399"/>
      <c r="K36" s="399"/>
      <c r="L36" s="399"/>
      <c r="M36" s="98">
        <f t="shared" si="6"/>
        <v>0</v>
      </c>
      <c r="N36" s="399"/>
      <c r="O36" s="399"/>
      <c r="P36" s="399"/>
      <c r="Q36" s="404"/>
      <c r="R36" s="249">
        <f t="shared" si="1"/>
        <v>0</v>
      </c>
    </row>
    <row r="37" spans="1:18" x14ac:dyDescent="0.3">
      <c r="A37" s="88">
        <v>5</v>
      </c>
      <c r="B37" s="89" t="s">
        <v>22</v>
      </c>
      <c r="C37" s="90">
        <f>+SUM(C38:C45)</f>
        <v>0</v>
      </c>
      <c r="D37" s="90">
        <f t="shared" ref="D37:Q37" si="7">+SUM(D38:D45)</f>
        <v>0</v>
      </c>
      <c r="E37" s="110">
        <f t="shared" si="7"/>
        <v>0</v>
      </c>
      <c r="F37" s="91">
        <f t="shared" si="7"/>
        <v>0</v>
      </c>
      <c r="G37" s="91">
        <f>+SUM(G38:G45)</f>
        <v>0</v>
      </c>
      <c r="H37" s="111">
        <f>+SUM(H38:H45)</f>
        <v>0</v>
      </c>
      <c r="I37" s="91">
        <f>+SUM(I38:I45)</f>
        <v>0</v>
      </c>
      <c r="J37" s="91">
        <f>+SUM(J38:J45)</f>
        <v>0</v>
      </c>
      <c r="K37" s="91">
        <f>+SUM(K38:K45)</f>
        <v>0</v>
      </c>
      <c r="L37" s="91">
        <f t="shared" si="7"/>
        <v>0</v>
      </c>
      <c r="M37" s="90">
        <f t="shared" si="7"/>
        <v>0</v>
      </c>
      <c r="N37" s="91">
        <f t="shared" si="7"/>
        <v>0</v>
      </c>
      <c r="O37" s="91">
        <f t="shared" si="7"/>
        <v>0</v>
      </c>
      <c r="P37" s="91">
        <f t="shared" si="7"/>
        <v>0</v>
      </c>
      <c r="Q37" s="119">
        <f t="shared" si="7"/>
        <v>0</v>
      </c>
      <c r="R37" s="247">
        <f t="shared" si="1"/>
        <v>0</v>
      </c>
    </row>
    <row r="38" spans="1:18" x14ac:dyDescent="0.3">
      <c r="A38" s="92" t="s">
        <v>60</v>
      </c>
      <c r="B38" s="93" t="s">
        <v>23</v>
      </c>
      <c r="C38" s="395"/>
      <c r="D38" s="94">
        <f t="shared" ref="D38:D45" si="8">+SUM(E38:L38)</f>
        <v>0</v>
      </c>
      <c r="E38" s="390"/>
      <c r="F38" s="391"/>
      <c r="G38" s="391"/>
      <c r="H38" s="392"/>
      <c r="I38" s="391"/>
      <c r="J38" s="391"/>
      <c r="K38" s="391"/>
      <c r="L38" s="391"/>
      <c r="M38" s="94">
        <f t="shared" ref="M38:M45" si="9">+SUM(N38:Q38)</f>
        <v>0</v>
      </c>
      <c r="N38" s="391"/>
      <c r="O38" s="391"/>
      <c r="P38" s="391"/>
      <c r="Q38" s="393"/>
      <c r="R38" s="248">
        <f t="shared" si="1"/>
        <v>0</v>
      </c>
    </row>
    <row r="39" spans="1:18" x14ac:dyDescent="0.3">
      <c r="A39" s="92" t="s">
        <v>61</v>
      </c>
      <c r="B39" s="93" t="s">
        <v>24</v>
      </c>
      <c r="C39" s="395"/>
      <c r="D39" s="94">
        <f t="shared" si="8"/>
        <v>0</v>
      </c>
      <c r="E39" s="390"/>
      <c r="F39" s="391"/>
      <c r="G39" s="391"/>
      <c r="H39" s="392"/>
      <c r="I39" s="391"/>
      <c r="J39" s="391"/>
      <c r="K39" s="391"/>
      <c r="L39" s="391"/>
      <c r="M39" s="94">
        <f t="shared" si="9"/>
        <v>0</v>
      </c>
      <c r="N39" s="391"/>
      <c r="O39" s="391"/>
      <c r="P39" s="391"/>
      <c r="Q39" s="393"/>
      <c r="R39" s="248">
        <f t="shared" si="1"/>
        <v>0</v>
      </c>
    </row>
    <row r="40" spans="1:18" x14ac:dyDescent="0.3">
      <c r="A40" s="92" t="s">
        <v>62</v>
      </c>
      <c r="B40" s="93" t="s">
        <v>25</v>
      </c>
      <c r="C40" s="395"/>
      <c r="D40" s="94">
        <f t="shared" si="8"/>
        <v>0</v>
      </c>
      <c r="E40" s="390"/>
      <c r="F40" s="391"/>
      <c r="G40" s="391"/>
      <c r="H40" s="392"/>
      <c r="I40" s="391"/>
      <c r="J40" s="391"/>
      <c r="K40" s="391"/>
      <c r="L40" s="391"/>
      <c r="M40" s="94">
        <f t="shared" si="9"/>
        <v>0</v>
      </c>
      <c r="N40" s="391"/>
      <c r="O40" s="391"/>
      <c r="P40" s="391"/>
      <c r="Q40" s="393"/>
      <c r="R40" s="248">
        <f t="shared" si="1"/>
        <v>0</v>
      </c>
    </row>
    <row r="41" spans="1:18" x14ac:dyDescent="0.3">
      <c r="A41" s="92" t="s">
        <v>63</v>
      </c>
      <c r="B41" s="93" t="s">
        <v>26</v>
      </c>
      <c r="C41" s="395"/>
      <c r="D41" s="94">
        <f t="shared" si="8"/>
        <v>0</v>
      </c>
      <c r="E41" s="390"/>
      <c r="F41" s="391"/>
      <c r="G41" s="391"/>
      <c r="H41" s="392"/>
      <c r="I41" s="391"/>
      <c r="J41" s="391"/>
      <c r="K41" s="391"/>
      <c r="L41" s="391"/>
      <c r="M41" s="94">
        <f t="shared" si="9"/>
        <v>0</v>
      </c>
      <c r="N41" s="391"/>
      <c r="O41" s="391"/>
      <c r="P41" s="391"/>
      <c r="Q41" s="393"/>
      <c r="R41" s="248">
        <f t="shared" si="1"/>
        <v>0</v>
      </c>
    </row>
    <row r="42" spans="1:18" x14ac:dyDescent="0.3">
      <c r="A42" s="92" t="s">
        <v>64</v>
      </c>
      <c r="B42" s="93" t="s">
        <v>27</v>
      </c>
      <c r="C42" s="395"/>
      <c r="D42" s="94">
        <f t="shared" si="8"/>
        <v>0</v>
      </c>
      <c r="E42" s="390"/>
      <c r="F42" s="391"/>
      <c r="G42" s="391"/>
      <c r="H42" s="392"/>
      <c r="I42" s="391"/>
      <c r="J42" s="391"/>
      <c r="K42" s="391"/>
      <c r="L42" s="391"/>
      <c r="M42" s="94">
        <f t="shared" si="9"/>
        <v>0</v>
      </c>
      <c r="N42" s="391"/>
      <c r="O42" s="391"/>
      <c r="P42" s="391"/>
      <c r="Q42" s="393"/>
      <c r="R42" s="248">
        <f t="shared" si="1"/>
        <v>0</v>
      </c>
    </row>
    <row r="43" spans="1:18" x14ac:dyDescent="0.3">
      <c r="A43" s="92" t="s">
        <v>65</v>
      </c>
      <c r="B43" s="93" t="s">
        <v>28</v>
      </c>
      <c r="C43" s="395"/>
      <c r="D43" s="94">
        <f t="shared" si="8"/>
        <v>0</v>
      </c>
      <c r="E43" s="390"/>
      <c r="F43" s="391"/>
      <c r="G43" s="391"/>
      <c r="H43" s="392"/>
      <c r="I43" s="391"/>
      <c r="J43" s="391"/>
      <c r="K43" s="391"/>
      <c r="L43" s="391"/>
      <c r="M43" s="94">
        <f t="shared" si="9"/>
        <v>0</v>
      </c>
      <c r="N43" s="391"/>
      <c r="O43" s="391"/>
      <c r="P43" s="391"/>
      <c r="Q43" s="393"/>
      <c r="R43" s="248">
        <f t="shared" si="1"/>
        <v>0</v>
      </c>
    </row>
    <row r="44" spans="1:18" x14ac:dyDescent="0.3">
      <c r="A44" s="92" t="s">
        <v>66</v>
      </c>
      <c r="B44" s="93" t="s">
        <v>29</v>
      </c>
      <c r="C44" s="395"/>
      <c r="D44" s="94">
        <f t="shared" si="8"/>
        <v>0</v>
      </c>
      <c r="E44" s="390"/>
      <c r="F44" s="391"/>
      <c r="G44" s="391"/>
      <c r="H44" s="392"/>
      <c r="I44" s="391"/>
      <c r="J44" s="391"/>
      <c r="K44" s="391"/>
      <c r="L44" s="391"/>
      <c r="M44" s="94">
        <f t="shared" si="9"/>
        <v>0</v>
      </c>
      <c r="N44" s="391"/>
      <c r="O44" s="391"/>
      <c r="P44" s="391"/>
      <c r="Q44" s="393"/>
      <c r="R44" s="248">
        <f t="shared" si="1"/>
        <v>0</v>
      </c>
    </row>
    <row r="45" spans="1:18" ht="15" customHeight="1" x14ac:dyDescent="0.3">
      <c r="A45" s="96" t="s">
        <v>67</v>
      </c>
      <c r="B45" s="97" t="s">
        <v>30</v>
      </c>
      <c r="C45" s="409"/>
      <c r="D45" s="98">
        <f t="shared" si="8"/>
        <v>0</v>
      </c>
      <c r="E45" s="410"/>
      <c r="F45" s="399"/>
      <c r="G45" s="399"/>
      <c r="H45" s="411"/>
      <c r="I45" s="399"/>
      <c r="J45" s="399"/>
      <c r="K45" s="399"/>
      <c r="L45" s="399"/>
      <c r="M45" s="98">
        <f t="shared" si="9"/>
        <v>0</v>
      </c>
      <c r="N45" s="399"/>
      <c r="O45" s="399"/>
      <c r="P45" s="399"/>
      <c r="Q45" s="404"/>
      <c r="R45" s="249">
        <f t="shared" si="1"/>
        <v>0</v>
      </c>
    </row>
    <row r="46" spans="1:18" ht="15" customHeight="1" x14ac:dyDescent="0.3">
      <c r="A46" s="100">
        <v>6</v>
      </c>
      <c r="B46" s="89" t="s">
        <v>89</v>
      </c>
      <c r="C46" s="90">
        <f>+SUM(C47:C55)</f>
        <v>0</v>
      </c>
      <c r="D46" s="90">
        <f t="shared" ref="D46:Q46" si="10">+SUM(D47:D55)</f>
        <v>0</v>
      </c>
      <c r="E46" s="110">
        <f t="shared" si="10"/>
        <v>0</v>
      </c>
      <c r="F46" s="91">
        <f t="shared" si="10"/>
        <v>0</v>
      </c>
      <c r="G46" s="91">
        <f>+SUM(G47:G55)</f>
        <v>0</v>
      </c>
      <c r="H46" s="111">
        <f>+SUM(H47:H55)</f>
        <v>0</v>
      </c>
      <c r="I46" s="91">
        <f>+SUM(I47:I55)</f>
        <v>0</v>
      </c>
      <c r="J46" s="91">
        <f>+SUM(J47:J55)</f>
        <v>0</v>
      </c>
      <c r="K46" s="91">
        <f>+SUM(K47:K55)</f>
        <v>0</v>
      </c>
      <c r="L46" s="91">
        <f t="shared" si="10"/>
        <v>0</v>
      </c>
      <c r="M46" s="90">
        <f t="shared" si="10"/>
        <v>0</v>
      </c>
      <c r="N46" s="91">
        <f t="shared" si="10"/>
        <v>0</v>
      </c>
      <c r="O46" s="91">
        <f t="shared" si="10"/>
        <v>0</v>
      </c>
      <c r="P46" s="91">
        <f t="shared" si="10"/>
        <v>0</v>
      </c>
      <c r="Q46" s="119">
        <f t="shared" si="10"/>
        <v>0</v>
      </c>
      <c r="R46" s="247">
        <f t="shared" si="1"/>
        <v>0</v>
      </c>
    </row>
    <row r="47" spans="1:18" x14ac:dyDescent="0.3">
      <c r="A47" s="92" t="s">
        <v>68</v>
      </c>
      <c r="B47" s="93" t="s">
        <v>31</v>
      </c>
      <c r="C47" s="395"/>
      <c r="D47" s="94">
        <f t="shared" ref="D47:D55" si="11">+SUM(E47:L47)</f>
        <v>0</v>
      </c>
      <c r="E47" s="390"/>
      <c r="F47" s="391"/>
      <c r="G47" s="391"/>
      <c r="H47" s="392"/>
      <c r="I47" s="391"/>
      <c r="J47" s="391"/>
      <c r="K47" s="391"/>
      <c r="L47" s="391"/>
      <c r="M47" s="94">
        <f t="shared" ref="M47:M55" si="12">+SUM(N47:Q47)</f>
        <v>0</v>
      </c>
      <c r="N47" s="391"/>
      <c r="O47" s="391"/>
      <c r="P47" s="391"/>
      <c r="Q47" s="393"/>
      <c r="R47" s="248">
        <f t="shared" si="1"/>
        <v>0</v>
      </c>
    </row>
    <row r="48" spans="1:18" x14ac:dyDescent="0.3">
      <c r="A48" s="92" t="s">
        <v>69</v>
      </c>
      <c r="B48" s="93" t="s">
        <v>32</v>
      </c>
      <c r="C48" s="395"/>
      <c r="D48" s="94">
        <f t="shared" si="11"/>
        <v>0</v>
      </c>
      <c r="E48" s="390"/>
      <c r="F48" s="391"/>
      <c r="G48" s="391"/>
      <c r="H48" s="392"/>
      <c r="I48" s="391"/>
      <c r="J48" s="391"/>
      <c r="K48" s="391"/>
      <c r="L48" s="391"/>
      <c r="M48" s="94">
        <f t="shared" si="12"/>
        <v>0</v>
      </c>
      <c r="N48" s="391"/>
      <c r="O48" s="391"/>
      <c r="P48" s="391"/>
      <c r="Q48" s="393"/>
      <c r="R48" s="248">
        <f t="shared" si="1"/>
        <v>0</v>
      </c>
    </row>
    <row r="49" spans="1:18" x14ac:dyDescent="0.3">
      <c r="A49" s="92" t="s">
        <v>70</v>
      </c>
      <c r="B49" s="93" t="s">
        <v>33</v>
      </c>
      <c r="C49" s="395"/>
      <c r="D49" s="94">
        <f t="shared" si="11"/>
        <v>0</v>
      </c>
      <c r="E49" s="390"/>
      <c r="F49" s="391"/>
      <c r="G49" s="391"/>
      <c r="H49" s="392"/>
      <c r="I49" s="391"/>
      <c r="J49" s="391"/>
      <c r="K49" s="391"/>
      <c r="L49" s="391"/>
      <c r="M49" s="94">
        <f t="shared" si="12"/>
        <v>0</v>
      </c>
      <c r="N49" s="391"/>
      <c r="O49" s="391"/>
      <c r="P49" s="391"/>
      <c r="Q49" s="393"/>
      <c r="R49" s="248">
        <f t="shared" si="1"/>
        <v>0</v>
      </c>
    </row>
    <row r="50" spans="1:18" x14ac:dyDescent="0.3">
      <c r="A50" s="92" t="s">
        <v>71</v>
      </c>
      <c r="B50" s="93" t="s">
        <v>99</v>
      </c>
      <c r="C50" s="395"/>
      <c r="D50" s="94">
        <f t="shared" si="11"/>
        <v>0</v>
      </c>
      <c r="E50" s="390"/>
      <c r="F50" s="391"/>
      <c r="G50" s="391"/>
      <c r="H50" s="392"/>
      <c r="I50" s="391"/>
      <c r="J50" s="391"/>
      <c r="K50" s="391"/>
      <c r="L50" s="391"/>
      <c r="M50" s="94">
        <f t="shared" si="12"/>
        <v>0</v>
      </c>
      <c r="N50" s="391"/>
      <c r="O50" s="391"/>
      <c r="P50" s="391"/>
      <c r="Q50" s="393"/>
      <c r="R50" s="248">
        <f t="shared" si="1"/>
        <v>0</v>
      </c>
    </row>
    <row r="51" spans="1:18" x14ac:dyDescent="0.3">
      <c r="A51" s="92" t="s">
        <v>72</v>
      </c>
      <c r="B51" s="93" t="s">
        <v>34</v>
      </c>
      <c r="C51" s="395"/>
      <c r="D51" s="94">
        <f t="shared" si="11"/>
        <v>0</v>
      </c>
      <c r="E51" s="390"/>
      <c r="F51" s="391"/>
      <c r="G51" s="391"/>
      <c r="H51" s="392"/>
      <c r="I51" s="391"/>
      <c r="J51" s="391"/>
      <c r="K51" s="391"/>
      <c r="L51" s="391"/>
      <c r="M51" s="94">
        <f t="shared" si="12"/>
        <v>0</v>
      </c>
      <c r="N51" s="391"/>
      <c r="O51" s="391"/>
      <c r="P51" s="391"/>
      <c r="Q51" s="393"/>
      <c r="R51" s="248">
        <f t="shared" si="1"/>
        <v>0</v>
      </c>
    </row>
    <row r="52" spans="1:18" x14ac:dyDescent="0.3">
      <c r="A52" s="92" t="s">
        <v>73</v>
      </c>
      <c r="B52" s="93" t="s">
        <v>100</v>
      </c>
      <c r="C52" s="395"/>
      <c r="D52" s="94">
        <f>+SUM(E52:L52)</f>
        <v>0</v>
      </c>
      <c r="E52" s="390"/>
      <c r="F52" s="391"/>
      <c r="G52" s="391"/>
      <c r="H52" s="392"/>
      <c r="I52" s="391"/>
      <c r="J52" s="391"/>
      <c r="K52" s="391"/>
      <c r="L52" s="391"/>
      <c r="M52" s="94">
        <f t="shared" si="12"/>
        <v>0</v>
      </c>
      <c r="N52" s="391"/>
      <c r="O52" s="391"/>
      <c r="P52" s="391"/>
      <c r="Q52" s="393"/>
      <c r="R52" s="248">
        <f t="shared" si="1"/>
        <v>0</v>
      </c>
    </row>
    <row r="53" spans="1:18" x14ac:dyDescent="0.3">
      <c r="A53" s="92" t="s">
        <v>74</v>
      </c>
      <c r="B53" s="93" t="s">
        <v>35</v>
      </c>
      <c r="C53" s="395"/>
      <c r="D53" s="94">
        <f t="shared" si="11"/>
        <v>0</v>
      </c>
      <c r="E53" s="390"/>
      <c r="F53" s="391"/>
      <c r="G53" s="391"/>
      <c r="H53" s="392"/>
      <c r="I53" s="391"/>
      <c r="J53" s="391"/>
      <c r="K53" s="391"/>
      <c r="L53" s="391"/>
      <c r="M53" s="94">
        <f t="shared" si="12"/>
        <v>0</v>
      </c>
      <c r="N53" s="391"/>
      <c r="O53" s="391"/>
      <c r="P53" s="391"/>
      <c r="Q53" s="393"/>
      <c r="R53" s="248">
        <f t="shared" si="1"/>
        <v>0</v>
      </c>
    </row>
    <row r="54" spans="1:18" x14ac:dyDescent="0.3">
      <c r="A54" s="92" t="s">
        <v>75</v>
      </c>
      <c r="B54" s="93" t="s">
        <v>36</v>
      </c>
      <c r="C54" s="395"/>
      <c r="D54" s="94">
        <f t="shared" si="11"/>
        <v>0</v>
      </c>
      <c r="E54" s="390"/>
      <c r="F54" s="391"/>
      <c r="G54" s="391"/>
      <c r="H54" s="392"/>
      <c r="I54" s="391"/>
      <c r="J54" s="391"/>
      <c r="K54" s="391"/>
      <c r="L54" s="391"/>
      <c r="M54" s="94">
        <f t="shared" si="12"/>
        <v>0</v>
      </c>
      <c r="N54" s="391"/>
      <c r="O54" s="391"/>
      <c r="P54" s="391"/>
      <c r="Q54" s="393"/>
      <c r="R54" s="248">
        <f t="shared" si="1"/>
        <v>0</v>
      </c>
    </row>
    <row r="55" spans="1:18" x14ac:dyDescent="0.3">
      <c r="A55" s="92" t="s">
        <v>76</v>
      </c>
      <c r="B55" s="93" t="s">
        <v>101</v>
      </c>
      <c r="C55" s="395"/>
      <c r="D55" s="94">
        <f t="shared" si="11"/>
        <v>0</v>
      </c>
      <c r="E55" s="390"/>
      <c r="F55" s="391"/>
      <c r="G55" s="391"/>
      <c r="H55" s="392"/>
      <c r="I55" s="391"/>
      <c r="J55" s="391"/>
      <c r="K55" s="391"/>
      <c r="L55" s="391"/>
      <c r="M55" s="94">
        <f t="shared" si="12"/>
        <v>0</v>
      </c>
      <c r="N55" s="391"/>
      <c r="O55" s="391"/>
      <c r="P55" s="391"/>
      <c r="Q55" s="393"/>
      <c r="R55" s="249">
        <f t="shared" si="1"/>
        <v>0</v>
      </c>
    </row>
    <row r="56" spans="1:18" x14ac:dyDescent="0.3">
      <c r="A56" s="100">
        <v>7</v>
      </c>
      <c r="B56" s="89" t="s">
        <v>77</v>
      </c>
      <c r="C56" s="90">
        <f t="shared" ref="C56:Q56" si="13">+SUM(C57:C64)</f>
        <v>0</v>
      </c>
      <c r="D56" s="90">
        <f t="shared" si="13"/>
        <v>0</v>
      </c>
      <c r="E56" s="110">
        <f t="shared" si="13"/>
        <v>0</v>
      </c>
      <c r="F56" s="91">
        <f t="shared" si="13"/>
        <v>0</v>
      </c>
      <c r="G56" s="91">
        <f t="shared" si="13"/>
        <v>0</v>
      </c>
      <c r="H56" s="111">
        <f t="shared" si="13"/>
        <v>0</v>
      </c>
      <c r="I56" s="91">
        <f t="shared" si="13"/>
        <v>0</v>
      </c>
      <c r="J56" s="91">
        <f t="shared" si="13"/>
        <v>0</v>
      </c>
      <c r="K56" s="91">
        <f t="shared" si="13"/>
        <v>0</v>
      </c>
      <c r="L56" s="91">
        <f t="shared" si="13"/>
        <v>0</v>
      </c>
      <c r="M56" s="90">
        <f t="shared" si="13"/>
        <v>0</v>
      </c>
      <c r="N56" s="91">
        <f t="shared" si="13"/>
        <v>0</v>
      </c>
      <c r="O56" s="91">
        <f t="shared" si="13"/>
        <v>0</v>
      </c>
      <c r="P56" s="91">
        <f t="shared" si="13"/>
        <v>0</v>
      </c>
      <c r="Q56" s="119">
        <f t="shared" si="13"/>
        <v>0</v>
      </c>
      <c r="R56" s="248">
        <f t="shared" si="1"/>
        <v>0</v>
      </c>
    </row>
    <row r="57" spans="1:18" x14ac:dyDescent="0.3">
      <c r="A57" s="92" t="s">
        <v>78</v>
      </c>
      <c r="B57" s="93" t="s">
        <v>104</v>
      </c>
      <c r="C57" s="395"/>
      <c r="D57" s="94">
        <f t="shared" ref="D57:D64" si="14">+SUM(E57:L57)</f>
        <v>0</v>
      </c>
      <c r="E57" s="390"/>
      <c r="F57" s="391"/>
      <c r="G57" s="391"/>
      <c r="H57" s="392"/>
      <c r="I57" s="391"/>
      <c r="J57" s="391"/>
      <c r="K57" s="391"/>
      <c r="L57" s="391"/>
      <c r="M57" s="94">
        <f t="shared" ref="M57:M64" si="15">+SUM(N57:Q57)</f>
        <v>0</v>
      </c>
      <c r="N57" s="391"/>
      <c r="O57" s="391"/>
      <c r="P57" s="391"/>
      <c r="Q57" s="393"/>
      <c r="R57" s="248">
        <f t="shared" si="1"/>
        <v>0</v>
      </c>
    </row>
    <row r="58" spans="1:18" x14ac:dyDescent="0.3">
      <c r="A58" s="92" t="s">
        <v>79</v>
      </c>
      <c r="B58" s="93" t="s">
        <v>105</v>
      </c>
      <c r="C58" s="395"/>
      <c r="D58" s="94">
        <f t="shared" si="14"/>
        <v>0</v>
      </c>
      <c r="E58" s="390"/>
      <c r="F58" s="391"/>
      <c r="G58" s="391"/>
      <c r="H58" s="392"/>
      <c r="I58" s="391"/>
      <c r="J58" s="391"/>
      <c r="K58" s="391"/>
      <c r="L58" s="391"/>
      <c r="M58" s="94">
        <f t="shared" si="15"/>
        <v>0</v>
      </c>
      <c r="N58" s="391"/>
      <c r="O58" s="391"/>
      <c r="P58" s="391"/>
      <c r="Q58" s="393"/>
      <c r="R58" s="248">
        <f t="shared" si="1"/>
        <v>0</v>
      </c>
    </row>
    <row r="59" spans="1:18" x14ac:dyDescent="0.3">
      <c r="A59" s="92" t="s">
        <v>80</v>
      </c>
      <c r="B59" s="93" t="s">
        <v>225</v>
      </c>
      <c r="C59" s="395"/>
      <c r="D59" s="94">
        <f t="shared" si="14"/>
        <v>0</v>
      </c>
      <c r="E59" s="390"/>
      <c r="F59" s="391"/>
      <c r="G59" s="391"/>
      <c r="H59" s="392"/>
      <c r="I59" s="391"/>
      <c r="J59" s="391"/>
      <c r="K59" s="391"/>
      <c r="L59" s="391"/>
      <c r="M59" s="94">
        <f t="shared" si="15"/>
        <v>0</v>
      </c>
      <c r="N59" s="391"/>
      <c r="O59" s="391"/>
      <c r="P59" s="391"/>
      <c r="Q59" s="393"/>
      <c r="R59" s="248">
        <f t="shared" si="1"/>
        <v>0</v>
      </c>
    </row>
    <row r="60" spans="1:18" x14ac:dyDescent="0.3">
      <c r="A60" s="92" t="s">
        <v>81</v>
      </c>
      <c r="B60" s="93" t="s">
        <v>111</v>
      </c>
      <c r="C60" s="395"/>
      <c r="D60" s="94">
        <f t="shared" si="14"/>
        <v>0</v>
      </c>
      <c r="E60" s="390"/>
      <c r="F60" s="391"/>
      <c r="G60" s="391"/>
      <c r="H60" s="392"/>
      <c r="I60" s="391"/>
      <c r="J60" s="391"/>
      <c r="K60" s="391"/>
      <c r="L60" s="391"/>
      <c r="M60" s="94">
        <f t="shared" si="15"/>
        <v>0</v>
      </c>
      <c r="N60" s="391"/>
      <c r="O60" s="391"/>
      <c r="P60" s="391"/>
      <c r="Q60" s="393"/>
      <c r="R60" s="248">
        <f t="shared" si="1"/>
        <v>0</v>
      </c>
    </row>
    <row r="61" spans="1:18" x14ac:dyDescent="0.3">
      <c r="A61" s="92" t="s">
        <v>82</v>
      </c>
      <c r="B61" s="93" t="s">
        <v>112</v>
      </c>
      <c r="C61" s="395"/>
      <c r="D61" s="94">
        <f t="shared" si="14"/>
        <v>0</v>
      </c>
      <c r="E61" s="390"/>
      <c r="F61" s="391"/>
      <c r="G61" s="391"/>
      <c r="H61" s="392"/>
      <c r="I61" s="391"/>
      <c r="J61" s="391"/>
      <c r="K61" s="391"/>
      <c r="L61" s="391"/>
      <c r="M61" s="94">
        <f t="shared" si="15"/>
        <v>0</v>
      </c>
      <c r="N61" s="391"/>
      <c r="O61" s="391"/>
      <c r="P61" s="391"/>
      <c r="Q61" s="393"/>
      <c r="R61" s="248">
        <f t="shared" si="1"/>
        <v>0</v>
      </c>
    </row>
    <row r="62" spans="1:18" ht="15" customHeight="1" x14ac:dyDescent="0.3">
      <c r="A62" s="92" t="s">
        <v>83</v>
      </c>
      <c r="B62" s="93" t="s">
        <v>226</v>
      </c>
      <c r="C62" s="395"/>
      <c r="D62" s="94">
        <f t="shared" si="14"/>
        <v>0</v>
      </c>
      <c r="E62" s="390"/>
      <c r="F62" s="391"/>
      <c r="G62" s="391"/>
      <c r="H62" s="392"/>
      <c r="I62" s="391"/>
      <c r="J62" s="391"/>
      <c r="K62" s="391"/>
      <c r="L62" s="391"/>
      <c r="M62" s="94">
        <f t="shared" si="15"/>
        <v>0</v>
      </c>
      <c r="N62" s="391"/>
      <c r="O62" s="391"/>
      <c r="P62" s="391"/>
      <c r="Q62" s="393"/>
      <c r="R62" s="248">
        <f t="shared" si="1"/>
        <v>0</v>
      </c>
    </row>
    <row r="63" spans="1:18" ht="15" customHeight="1" x14ac:dyDescent="0.3">
      <c r="A63" s="92" t="s">
        <v>84</v>
      </c>
      <c r="B63" s="93" t="s">
        <v>217</v>
      </c>
      <c r="C63" s="395"/>
      <c r="D63" s="94">
        <f t="shared" si="14"/>
        <v>0</v>
      </c>
      <c r="E63" s="390"/>
      <c r="F63" s="391"/>
      <c r="G63" s="391"/>
      <c r="H63" s="392"/>
      <c r="I63" s="391"/>
      <c r="J63" s="391"/>
      <c r="K63" s="391"/>
      <c r="L63" s="391"/>
      <c r="M63" s="94">
        <f>+SUM(N63:Q63)</f>
        <v>0</v>
      </c>
      <c r="N63" s="391"/>
      <c r="O63" s="391"/>
      <c r="P63" s="391"/>
      <c r="Q63" s="393"/>
      <c r="R63" s="248">
        <f t="shared" si="1"/>
        <v>0</v>
      </c>
    </row>
    <row r="64" spans="1:18" x14ac:dyDescent="0.3">
      <c r="A64" s="96" t="s">
        <v>215</v>
      </c>
      <c r="B64" s="97" t="s">
        <v>85</v>
      </c>
      <c r="C64" s="409"/>
      <c r="D64" s="98">
        <f t="shared" si="14"/>
        <v>0</v>
      </c>
      <c r="E64" s="410"/>
      <c r="F64" s="399"/>
      <c r="G64" s="399"/>
      <c r="H64" s="411"/>
      <c r="I64" s="399"/>
      <c r="J64" s="399"/>
      <c r="K64" s="399"/>
      <c r="L64" s="399"/>
      <c r="M64" s="98">
        <f t="shared" si="15"/>
        <v>0</v>
      </c>
      <c r="N64" s="399"/>
      <c r="O64" s="399"/>
      <c r="P64" s="399"/>
      <c r="Q64" s="404"/>
      <c r="R64" s="248">
        <f t="shared" si="1"/>
        <v>0</v>
      </c>
    </row>
    <row r="65" spans="1:18" x14ac:dyDescent="0.3">
      <c r="A65" s="100">
        <v>8</v>
      </c>
      <c r="B65" s="89" t="s">
        <v>231</v>
      </c>
      <c r="C65" s="90">
        <f>+SUM(C66:C70)</f>
        <v>0</v>
      </c>
      <c r="D65" s="90">
        <f t="shared" ref="D65:Q65" si="16">+SUM(D66:D70)</f>
        <v>0</v>
      </c>
      <c r="E65" s="110">
        <f t="shared" si="16"/>
        <v>0</v>
      </c>
      <c r="F65" s="91">
        <f t="shared" si="16"/>
        <v>0</v>
      </c>
      <c r="G65" s="91">
        <f>+SUM(G66:G70)</f>
        <v>0</v>
      </c>
      <c r="H65" s="111">
        <f>+SUM(H66:H70)</f>
        <v>0</v>
      </c>
      <c r="I65" s="91">
        <f>+SUM(I66:I70)</f>
        <v>0</v>
      </c>
      <c r="J65" s="91">
        <f>+SUM(J66:J70)</f>
        <v>0</v>
      </c>
      <c r="K65" s="91">
        <f>+SUM(K66:K70)</f>
        <v>0</v>
      </c>
      <c r="L65" s="91">
        <f t="shared" si="16"/>
        <v>0</v>
      </c>
      <c r="M65" s="90">
        <f t="shared" si="16"/>
        <v>0</v>
      </c>
      <c r="N65" s="91">
        <f t="shared" si="16"/>
        <v>0</v>
      </c>
      <c r="O65" s="91">
        <f t="shared" si="16"/>
        <v>0</v>
      </c>
      <c r="P65" s="91">
        <f t="shared" si="16"/>
        <v>0</v>
      </c>
      <c r="Q65" s="119">
        <f t="shared" si="16"/>
        <v>0</v>
      </c>
      <c r="R65" s="247">
        <f t="shared" si="1"/>
        <v>0</v>
      </c>
    </row>
    <row r="66" spans="1:18" x14ac:dyDescent="0.3">
      <c r="A66" s="92" t="s">
        <v>86</v>
      </c>
      <c r="B66" s="93" t="s">
        <v>232</v>
      </c>
      <c r="C66" s="395"/>
      <c r="D66" s="94">
        <f>+SUM(E66:L66)</f>
        <v>0</v>
      </c>
      <c r="E66" s="390"/>
      <c r="F66" s="391"/>
      <c r="G66" s="391"/>
      <c r="H66" s="392"/>
      <c r="I66" s="391"/>
      <c r="J66" s="391"/>
      <c r="K66" s="391"/>
      <c r="L66" s="391"/>
      <c r="M66" s="94">
        <f>+SUM(N66:Q66)</f>
        <v>0</v>
      </c>
      <c r="N66" s="391"/>
      <c r="O66" s="391"/>
      <c r="P66" s="391"/>
      <c r="Q66" s="393"/>
      <c r="R66" s="248">
        <f t="shared" si="1"/>
        <v>0</v>
      </c>
    </row>
    <row r="67" spans="1:18" ht="15" customHeight="1" x14ac:dyDescent="0.3">
      <c r="A67" s="92" t="s">
        <v>87</v>
      </c>
      <c r="B67" s="93" t="s">
        <v>347</v>
      </c>
      <c r="C67" s="395"/>
      <c r="D67" s="94">
        <f>+SUM(E67:L67)</f>
        <v>0</v>
      </c>
      <c r="E67" s="390"/>
      <c r="F67" s="391"/>
      <c r="G67" s="391"/>
      <c r="H67" s="392"/>
      <c r="I67" s="391"/>
      <c r="J67" s="391"/>
      <c r="K67" s="391"/>
      <c r="L67" s="391"/>
      <c r="M67" s="94">
        <f>+SUM(N67:Q67)</f>
        <v>0</v>
      </c>
      <c r="N67" s="391"/>
      <c r="O67" s="391"/>
      <c r="P67" s="391"/>
      <c r="Q67" s="393"/>
      <c r="R67" s="248">
        <f t="shared" si="1"/>
        <v>0</v>
      </c>
    </row>
    <row r="68" spans="1:18" x14ac:dyDescent="0.3">
      <c r="A68" s="92" t="s">
        <v>88</v>
      </c>
      <c r="B68" s="93" t="s">
        <v>233</v>
      </c>
      <c r="C68" s="395"/>
      <c r="D68" s="94">
        <f>+SUM(E68:L68)</f>
        <v>0</v>
      </c>
      <c r="E68" s="390"/>
      <c r="F68" s="391"/>
      <c r="G68" s="391"/>
      <c r="H68" s="392"/>
      <c r="I68" s="391"/>
      <c r="J68" s="391"/>
      <c r="K68" s="391"/>
      <c r="L68" s="391"/>
      <c r="M68" s="94">
        <f>+SUM(N68:Q68)</f>
        <v>0</v>
      </c>
      <c r="N68" s="391"/>
      <c r="O68" s="391"/>
      <c r="P68" s="391"/>
      <c r="Q68" s="393"/>
      <c r="R68" s="248">
        <f t="shared" si="1"/>
        <v>0</v>
      </c>
    </row>
    <row r="69" spans="1:18" x14ac:dyDescent="0.3">
      <c r="A69" s="92" t="s">
        <v>218</v>
      </c>
      <c r="B69" s="93" t="s">
        <v>221</v>
      </c>
      <c r="C69" s="395"/>
      <c r="D69" s="94">
        <f>+SUM(E69:L69)</f>
        <v>0</v>
      </c>
      <c r="E69" s="390"/>
      <c r="F69" s="391"/>
      <c r="G69" s="391"/>
      <c r="H69" s="392"/>
      <c r="I69" s="391"/>
      <c r="J69" s="391"/>
      <c r="K69" s="391"/>
      <c r="L69" s="391"/>
      <c r="M69" s="94">
        <f>+SUM(N69:Q69)</f>
        <v>0</v>
      </c>
      <c r="N69" s="391"/>
      <c r="O69" s="391"/>
      <c r="P69" s="391"/>
      <c r="Q69" s="393"/>
      <c r="R69" s="248">
        <f t="shared" si="1"/>
        <v>0</v>
      </c>
    </row>
    <row r="70" spans="1:18" x14ac:dyDescent="0.3">
      <c r="A70" s="96" t="s">
        <v>219</v>
      </c>
      <c r="B70" s="97" t="s">
        <v>234</v>
      </c>
      <c r="C70" s="409"/>
      <c r="D70" s="98">
        <f>+SUM(E70:L70)</f>
        <v>0</v>
      </c>
      <c r="E70" s="410"/>
      <c r="F70" s="399"/>
      <c r="G70" s="399"/>
      <c r="H70" s="411"/>
      <c r="I70" s="399"/>
      <c r="J70" s="399"/>
      <c r="K70" s="399"/>
      <c r="L70" s="399"/>
      <c r="M70" s="98">
        <f>+SUM(N70:Q70)</f>
        <v>0</v>
      </c>
      <c r="N70" s="399"/>
      <c r="O70" s="399"/>
      <c r="P70" s="399"/>
      <c r="Q70" s="404"/>
      <c r="R70" s="249">
        <f t="shared" si="1"/>
        <v>0</v>
      </c>
    </row>
    <row r="71" spans="1:18" ht="15" customHeight="1" x14ac:dyDescent="0.3">
      <c r="A71" s="565" t="s">
        <v>102</v>
      </c>
      <c r="B71" s="566"/>
      <c r="C71" s="101">
        <f t="shared" ref="C71:Q71" si="17">+C7+C13+C16+C21+C37+C46+C56+C65</f>
        <v>0</v>
      </c>
      <c r="D71" s="101">
        <f t="shared" si="17"/>
        <v>0</v>
      </c>
      <c r="E71" s="113">
        <f t="shared" si="17"/>
        <v>0</v>
      </c>
      <c r="F71" s="102">
        <f t="shared" si="17"/>
        <v>0</v>
      </c>
      <c r="G71" s="102">
        <f t="shared" si="17"/>
        <v>0</v>
      </c>
      <c r="H71" s="114">
        <f t="shared" si="17"/>
        <v>0</v>
      </c>
      <c r="I71" s="102">
        <f t="shared" si="17"/>
        <v>0</v>
      </c>
      <c r="J71" s="102">
        <f t="shared" si="17"/>
        <v>0</v>
      </c>
      <c r="K71" s="102">
        <f t="shared" si="17"/>
        <v>0</v>
      </c>
      <c r="L71" s="102">
        <f t="shared" si="17"/>
        <v>0</v>
      </c>
      <c r="M71" s="101">
        <f t="shared" si="17"/>
        <v>0</v>
      </c>
      <c r="N71" s="113">
        <f t="shared" si="17"/>
        <v>0</v>
      </c>
      <c r="O71" s="102">
        <f t="shared" si="17"/>
        <v>0</v>
      </c>
      <c r="P71" s="102">
        <f t="shared" si="17"/>
        <v>0</v>
      </c>
      <c r="Q71" s="120">
        <f t="shared" si="17"/>
        <v>0</v>
      </c>
      <c r="R71" s="247">
        <f t="shared" si="1"/>
        <v>0</v>
      </c>
    </row>
    <row r="72" spans="1:18" ht="15.75" thickBot="1" x14ac:dyDescent="0.35">
      <c r="A72" s="103" t="s">
        <v>317</v>
      </c>
      <c r="B72" s="104"/>
      <c r="C72" s="105">
        <f>+C71-'Dati generali'!C5</f>
        <v>0</v>
      </c>
      <c r="D72" s="105"/>
      <c r="E72" s="121"/>
      <c r="F72" s="106"/>
      <c r="G72" s="106"/>
      <c r="H72" s="122"/>
      <c r="I72" s="106"/>
      <c r="J72" s="106"/>
      <c r="K72" s="106"/>
      <c r="L72" s="106"/>
      <c r="M72" s="105"/>
      <c r="N72" s="121"/>
      <c r="O72" s="106"/>
      <c r="P72" s="106"/>
      <c r="Q72" s="118"/>
      <c r="R72" s="248"/>
    </row>
    <row r="73" spans="1:18" x14ac:dyDescent="0.3">
      <c r="A73" s="335" t="s">
        <v>269</v>
      </c>
      <c r="B73" s="193"/>
      <c r="C73" s="214"/>
      <c r="D73" s="214"/>
      <c r="E73" s="214"/>
      <c r="F73" s="214"/>
      <c r="G73" s="214"/>
      <c r="H73" s="214"/>
      <c r="I73" s="214"/>
      <c r="J73" s="214"/>
      <c r="K73" s="214"/>
      <c r="L73" s="214"/>
      <c r="M73" s="214"/>
      <c r="N73" s="214"/>
      <c r="O73" s="214"/>
      <c r="P73" s="214"/>
      <c r="Q73" s="215"/>
      <c r="R73" s="250"/>
    </row>
    <row r="74" spans="1:18" x14ac:dyDescent="0.3">
      <c r="A74" s="336" t="s">
        <v>237</v>
      </c>
      <c r="B74" s="130"/>
      <c r="C74" s="131">
        <f t="shared" ref="C74:C77" si="18">+D74+M74</f>
        <v>0</v>
      </c>
      <c r="D74" s="168">
        <f t="shared" ref="D74:D77" si="19">+SUM(E74:L74)</f>
        <v>0</v>
      </c>
      <c r="E74" s="163">
        <f>+Coproduttori!$D$142</f>
        <v>0</v>
      </c>
      <c r="F74" s="164">
        <f>+Coproduttori!$D$143</f>
        <v>0</v>
      </c>
      <c r="G74" s="164">
        <f>+Coproduttori!$D$144</f>
        <v>0</v>
      </c>
      <c r="H74" s="165">
        <f>+Coproduttori!$D$145</f>
        <v>0</v>
      </c>
      <c r="I74" s="164">
        <f>+Coproduttori!$D$147</f>
        <v>0</v>
      </c>
      <c r="J74" s="164">
        <f>+Coproduttori!$D$148</f>
        <v>0</v>
      </c>
      <c r="K74" s="164">
        <f>+Coproduttori!$D$149</f>
        <v>0</v>
      </c>
      <c r="L74" s="164">
        <f>+Coproduttori!$D$150</f>
        <v>0</v>
      </c>
      <c r="M74" s="162">
        <f t="shared" ref="M74:M77" si="20">+SUM(N74:Q74)</f>
        <v>0</v>
      </c>
      <c r="N74" s="164">
        <f>+Coproduttori!$D$153</f>
        <v>0</v>
      </c>
      <c r="O74" s="164">
        <f>+Coproduttori!$D$154</f>
        <v>0</v>
      </c>
      <c r="P74" s="164">
        <f>+Coproduttori!$D$155</f>
        <v>0</v>
      </c>
      <c r="Q74" s="216">
        <f>+Coproduttori!$D$156</f>
        <v>0</v>
      </c>
      <c r="R74" s="248">
        <f t="shared" ref="R74:R105" si="21">+C74-SUM(E74:L74)-SUM(N74:Q74)</f>
        <v>0</v>
      </c>
    </row>
    <row r="75" spans="1:18" x14ac:dyDescent="0.3">
      <c r="A75" s="337" t="s">
        <v>238</v>
      </c>
      <c r="B75" s="167"/>
      <c r="C75" s="98">
        <f t="shared" si="18"/>
        <v>0</v>
      </c>
      <c r="D75" s="98">
        <f t="shared" si="19"/>
        <v>0</v>
      </c>
      <c r="E75" s="115">
        <f>+Coproduttori!$E$142</f>
        <v>0</v>
      </c>
      <c r="F75" s="99">
        <f>+Coproduttori!$E$143</f>
        <v>0</v>
      </c>
      <c r="G75" s="99">
        <f>+Coproduttori!$E$144</f>
        <v>0</v>
      </c>
      <c r="H75" s="210">
        <f>+Coproduttori!$E$145</f>
        <v>0</v>
      </c>
      <c r="I75" s="99">
        <f>+Coproduttori!$E$147</f>
        <v>0</v>
      </c>
      <c r="J75" s="99">
        <f>+Coproduttori!$E$148</f>
        <v>0</v>
      </c>
      <c r="K75" s="99">
        <f>+Coproduttori!$E$149</f>
        <v>0</v>
      </c>
      <c r="L75" s="99">
        <f>+Coproduttori!$E$150</f>
        <v>0</v>
      </c>
      <c r="M75" s="211">
        <f t="shared" si="20"/>
        <v>0</v>
      </c>
      <c r="N75" s="99">
        <f>+Coproduttori!$E$153</f>
        <v>0</v>
      </c>
      <c r="O75" s="99">
        <f>+Coproduttori!$E$154</f>
        <v>0</v>
      </c>
      <c r="P75" s="99">
        <f>+Coproduttori!$E$155</f>
        <v>0</v>
      </c>
      <c r="Q75" s="117">
        <f>+Coproduttori!$E$156</f>
        <v>0</v>
      </c>
      <c r="R75" s="248">
        <f t="shared" si="21"/>
        <v>0</v>
      </c>
    </row>
    <row r="76" spans="1:18" x14ac:dyDescent="0.3">
      <c r="A76" s="555" t="s">
        <v>304</v>
      </c>
      <c r="B76" s="556"/>
      <c r="C76" s="94">
        <f t="shared" si="18"/>
        <v>0</v>
      </c>
      <c r="D76" s="94">
        <f t="shared" si="19"/>
        <v>0</v>
      </c>
      <c r="E76" s="166">
        <f t="shared" ref="E76:L76" si="22">+E71</f>
        <v>0</v>
      </c>
      <c r="F76" s="95">
        <f t="shared" si="22"/>
        <v>0</v>
      </c>
      <c r="G76" s="95">
        <f t="shared" si="22"/>
        <v>0</v>
      </c>
      <c r="H76" s="112">
        <f t="shared" si="22"/>
        <v>0</v>
      </c>
      <c r="I76" s="95">
        <f t="shared" si="22"/>
        <v>0</v>
      </c>
      <c r="J76" s="95">
        <f t="shared" si="22"/>
        <v>0</v>
      </c>
      <c r="K76" s="95">
        <f t="shared" si="22"/>
        <v>0</v>
      </c>
      <c r="L76" s="95">
        <f t="shared" si="22"/>
        <v>0</v>
      </c>
      <c r="M76" s="138">
        <f t="shared" si="20"/>
        <v>0</v>
      </c>
      <c r="N76" s="95">
        <f>+N71</f>
        <v>0</v>
      </c>
      <c r="O76" s="95">
        <f>+O71</f>
        <v>0</v>
      </c>
      <c r="P76" s="95">
        <f>+P71</f>
        <v>0</v>
      </c>
      <c r="Q76" s="116">
        <f>+Q71</f>
        <v>0</v>
      </c>
      <c r="R76" s="248">
        <f>+C76-SUM(E76:L76)-SUM(N76:Q76)</f>
        <v>0</v>
      </c>
    </row>
    <row r="77" spans="1:18" ht="15.75" thickBot="1" x14ac:dyDescent="0.35">
      <c r="A77" s="557" t="s">
        <v>305</v>
      </c>
      <c r="B77" s="558"/>
      <c r="C77" s="105">
        <f t="shared" si="18"/>
        <v>0</v>
      </c>
      <c r="D77" s="105">
        <f t="shared" si="19"/>
        <v>0</v>
      </c>
      <c r="E77" s="121">
        <f>+E75-E71</f>
        <v>0</v>
      </c>
      <c r="F77" s="106">
        <f t="shared" ref="F77:L77" si="23">+F75-F71</f>
        <v>0</v>
      </c>
      <c r="G77" s="106">
        <f t="shared" si="23"/>
        <v>0</v>
      </c>
      <c r="H77" s="122">
        <f t="shared" si="23"/>
        <v>0</v>
      </c>
      <c r="I77" s="106">
        <f t="shared" si="23"/>
        <v>0</v>
      </c>
      <c r="J77" s="106">
        <f t="shared" si="23"/>
        <v>0</v>
      </c>
      <c r="K77" s="106">
        <f t="shared" si="23"/>
        <v>0</v>
      </c>
      <c r="L77" s="106">
        <f t="shared" si="23"/>
        <v>0</v>
      </c>
      <c r="M77" s="338">
        <f t="shared" si="20"/>
        <v>0</v>
      </c>
      <c r="N77" s="106">
        <f t="shared" ref="N77:Q77" si="24">+N75-N71</f>
        <v>0</v>
      </c>
      <c r="O77" s="106">
        <f t="shared" si="24"/>
        <v>0</v>
      </c>
      <c r="P77" s="106">
        <f t="shared" si="24"/>
        <v>0</v>
      </c>
      <c r="Q77" s="118">
        <f t="shared" si="24"/>
        <v>0</v>
      </c>
      <c r="R77" s="248">
        <f t="shared" si="21"/>
        <v>0</v>
      </c>
    </row>
    <row r="78" spans="1:18" x14ac:dyDescent="0.3">
      <c r="A78" s="217" t="s">
        <v>306</v>
      </c>
      <c r="B78" s="218"/>
      <c r="C78" s="219" t="s">
        <v>91</v>
      </c>
      <c r="D78" s="109"/>
      <c r="E78" s="220"/>
      <c r="F78" s="220"/>
      <c r="G78" s="220"/>
      <c r="H78" s="220"/>
      <c r="I78" s="220"/>
      <c r="J78" s="220"/>
      <c r="K78" s="220"/>
      <c r="L78" s="220"/>
      <c r="M78" s="109"/>
      <c r="N78" s="220"/>
      <c r="O78" s="220"/>
      <c r="P78" s="220"/>
      <c r="Q78" s="221"/>
      <c r="R78" s="251"/>
    </row>
    <row r="79" spans="1:18" x14ac:dyDescent="0.3">
      <c r="A79" s="130" t="s">
        <v>368</v>
      </c>
      <c r="B79" s="130"/>
      <c r="C79" s="131">
        <f>+C8+C9+C13+C17</f>
        <v>0</v>
      </c>
      <c r="D79" s="132"/>
      <c r="E79" s="95"/>
      <c r="F79" s="95"/>
      <c r="G79" s="95"/>
      <c r="H79" s="95"/>
      <c r="I79" s="95"/>
      <c r="J79" s="95"/>
      <c r="K79" s="95"/>
      <c r="L79" s="95"/>
      <c r="M79" s="132"/>
      <c r="N79" s="95"/>
      <c r="O79" s="95"/>
      <c r="P79" s="95"/>
      <c r="Q79" s="116"/>
      <c r="R79" s="248"/>
    </row>
    <row r="80" spans="1:18" x14ac:dyDescent="0.3">
      <c r="A80" s="567" t="s">
        <v>113</v>
      </c>
      <c r="B80" s="568"/>
      <c r="C80" s="395"/>
      <c r="D80" s="132"/>
      <c r="E80" s="95"/>
      <c r="F80" s="95"/>
      <c r="G80" s="95"/>
      <c r="H80" s="95"/>
      <c r="I80" s="95"/>
      <c r="J80" s="95"/>
      <c r="K80" s="95"/>
      <c r="L80" s="95"/>
      <c r="M80" s="132"/>
      <c r="N80" s="95"/>
      <c r="O80" s="95"/>
      <c r="P80" s="95"/>
      <c r="Q80" s="116"/>
      <c r="R80" s="248"/>
    </row>
    <row r="81" spans="1:18" x14ac:dyDescent="0.3">
      <c r="A81" s="133" t="s">
        <v>369</v>
      </c>
      <c r="B81" s="133"/>
      <c r="C81" s="94">
        <f>+C79-C80</f>
        <v>0</v>
      </c>
      <c r="D81" s="132"/>
      <c r="E81" s="95"/>
      <c r="F81" s="95"/>
      <c r="G81" s="95"/>
      <c r="H81" s="95"/>
      <c r="I81" s="95"/>
      <c r="J81" s="95"/>
      <c r="K81" s="95"/>
      <c r="L81" s="95"/>
      <c r="M81" s="132"/>
      <c r="N81" s="95"/>
      <c r="O81" s="95"/>
      <c r="P81" s="95"/>
      <c r="Q81" s="116"/>
      <c r="R81" s="248"/>
    </row>
    <row r="82" spans="1:18" x14ac:dyDescent="0.3">
      <c r="A82" s="133" t="s">
        <v>227</v>
      </c>
      <c r="B82" s="133"/>
      <c r="C82" s="94">
        <f>+IF(C81&gt;C71*0.3,C71*0.3,+C81)</f>
        <v>0</v>
      </c>
      <c r="D82" s="132"/>
      <c r="E82" s="95"/>
      <c r="F82" s="95"/>
      <c r="G82" s="95"/>
      <c r="H82" s="95"/>
      <c r="I82" s="95"/>
      <c r="J82" s="95"/>
      <c r="K82" s="95"/>
      <c r="L82" s="95"/>
      <c r="M82" s="132"/>
      <c r="N82" s="95"/>
      <c r="O82" s="95"/>
      <c r="P82" s="95"/>
      <c r="Q82" s="116"/>
      <c r="R82" s="248"/>
    </row>
    <row r="83" spans="1:18" x14ac:dyDescent="0.3">
      <c r="A83" s="134" t="s">
        <v>114</v>
      </c>
      <c r="B83" s="134"/>
      <c r="C83" s="135">
        <f>+IF(C82&lt;C81,+C82/C81,100%)</f>
        <v>1</v>
      </c>
      <c r="D83" s="132"/>
      <c r="E83" s="95"/>
      <c r="F83" s="95"/>
      <c r="G83" s="95"/>
      <c r="H83" s="95"/>
      <c r="I83" s="95"/>
      <c r="J83" s="95"/>
      <c r="K83" s="95"/>
      <c r="L83" s="95"/>
      <c r="M83" s="132"/>
      <c r="N83" s="95"/>
      <c r="O83" s="95"/>
      <c r="P83" s="95"/>
      <c r="Q83" s="116"/>
      <c r="R83" s="248"/>
    </row>
    <row r="84" spans="1:18" x14ac:dyDescent="0.3">
      <c r="A84" s="130" t="s">
        <v>370</v>
      </c>
      <c r="B84" s="130"/>
      <c r="C84" s="131">
        <f>+C66+C68+C70</f>
        <v>0</v>
      </c>
      <c r="D84" s="132"/>
      <c r="E84" s="95"/>
      <c r="F84" s="95"/>
      <c r="G84" s="95"/>
      <c r="H84" s="95"/>
      <c r="I84" s="95"/>
      <c r="J84" s="95"/>
      <c r="K84" s="95"/>
      <c r="L84" s="95"/>
      <c r="M84" s="132"/>
      <c r="N84" s="95"/>
      <c r="O84" s="95"/>
      <c r="P84" s="95"/>
      <c r="Q84" s="116"/>
      <c r="R84" s="248"/>
    </row>
    <row r="85" spans="1:18" x14ac:dyDescent="0.3">
      <c r="A85" s="133" t="s">
        <v>236</v>
      </c>
      <c r="B85" s="133"/>
      <c r="C85" s="94">
        <f>+C71*0.075</f>
        <v>0</v>
      </c>
      <c r="D85" s="132"/>
      <c r="E85" s="95"/>
      <c r="F85" s="95"/>
      <c r="G85" s="95"/>
      <c r="H85" s="95"/>
      <c r="I85" s="95"/>
      <c r="J85" s="95"/>
      <c r="K85" s="95"/>
      <c r="L85" s="95"/>
      <c r="M85" s="132"/>
      <c r="N85" s="95"/>
      <c r="O85" s="95"/>
      <c r="P85" s="95"/>
      <c r="Q85" s="116"/>
      <c r="R85" s="248"/>
    </row>
    <row r="86" spans="1:18" x14ac:dyDescent="0.3">
      <c r="A86" s="145" t="s">
        <v>224</v>
      </c>
      <c r="B86" s="145"/>
      <c r="C86" s="141">
        <f>+IF(C85&lt;C84,+C85/C84,100%)</f>
        <v>1</v>
      </c>
      <c r="D86" s="132"/>
      <c r="E86" s="95"/>
      <c r="F86" s="95"/>
      <c r="G86" s="95"/>
      <c r="H86" s="95"/>
      <c r="I86" s="95"/>
      <c r="J86" s="95"/>
      <c r="K86" s="95"/>
      <c r="L86" s="95"/>
      <c r="M86" s="132"/>
      <c r="N86" s="95"/>
      <c r="O86" s="95"/>
      <c r="P86" s="95"/>
      <c r="Q86" s="116"/>
      <c r="R86" s="248"/>
    </row>
    <row r="87" spans="1:18" ht="15.75" customHeight="1" x14ac:dyDescent="0.3">
      <c r="A87" s="551" t="s">
        <v>228</v>
      </c>
      <c r="B87" s="552"/>
      <c r="C87" s="147"/>
      <c r="D87" s="148"/>
      <c r="E87" s="136"/>
      <c r="F87" s="136"/>
      <c r="G87" s="136"/>
      <c r="H87" s="136"/>
      <c r="I87" s="136"/>
      <c r="J87" s="136"/>
      <c r="K87" s="136"/>
      <c r="L87" s="136"/>
      <c r="M87" s="148"/>
      <c r="N87" s="136"/>
      <c r="O87" s="136"/>
      <c r="P87" s="136"/>
      <c r="Q87" s="339"/>
      <c r="R87" s="248"/>
    </row>
    <row r="88" spans="1:18" ht="15.75" customHeight="1" x14ac:dyDescent="0.3">
      <c r="A88" s="143" t="s">
        <v>78</v>
      </c>
      <c r="B88" s="144" t="s">
        <v>104</v>
      </c>
      <c r="C88" s="158">
        <f>+D88+M88</f>
        <v>0</v>
      </c>
      <c r="D88" s="158">
        <f>+SUM(E88:L88)</f>
        <v>0</v>
      </c>
      <c r="E88" s="146">
        <f t="shared" ref="E88:L89" si="25">+E57</f>
        <v>0</v>
      </c>
      <c r="F88" s="146">
        <f t="shared" si="25"/>
        <v>0</v>
      </c>
      <c r="G88" s="146">
        <f t="shared" si="25"/>
        <v>0</v>
      </c>
      <c r="H88" s="146">
        <f t="shared" si="25"/>
        <v>0</v>
      </c>
      <c r="I88" s="146">
        <f t="shared" si="25"/>
        <v>0</v>
      </c>
      <c r="J88" s="146">
        <f t="shared" si="25"/>
        <v>0</v>
      </c>
      <c r="K88" s="146">
        <f t="shared" si="25"/>
        <v>0</v>
      </c>
      <c r="L88" s="146">
        <f t="shared" si="25"/>
        <v>0</v>
      </c>
      <c r="M88" s="153">
        <f>+SUM(N88:Q88)</f>
        <v>0</v>
      </c>
      <c r="N88" s="146">
        <f t="shared" ref="N88:Q89" si="26">+N57</f>
        <v>0</v>
      </c>
      <c r="O88" s="146">
        <f t="shared" si="26"/>
        <v>0</v>
      </c>
      <c r="P88" s="146">
        <f t="shared" si="26"/>
        <v>0</v>
      </c>
      <c r="Q88" s="340">
        <f t="shared" si="26"/>
        <v>0</v>
      </c>
      <c r="R88" s="247">
        <f t="shared" si="21"/>
        <v>0</v>
      </c>
    </row>
    <row r="89" spans="1:18" x14ac:dyDescent="0.3">
      <c r="A89" s="139" t="s">
        <v>79</v>
      </c>
      <c r="B89" s="140" t="s">
        <v>105</v>
      </c>
      <c r="C89" s="155">
        <f>+D89+M89</f>
        <v>0</v>
      </c>
      <c r="D89" s="155">
        <f>+SUM(E89:L89)</f>
        <v>0</v>
      </c>
      <c r="E89" s="146">
        <f t="shared" si="25"/>
        <v>0</v>
      </c>
      <c r="F89" s="146">
        <f t="shared" si="25"/>
        <v>0</v>
      </c>
      <c r="G89" s="146">
        <f t="shared" si="25"/>
        <v>0</v>
      </c>
      <c r="H89" s="146">
        <f t="shared" si="25"/>
        <v>0</v>
      </c>
      <c r="I89" s="146">
        <f t="shared" si="25"/>
        <v>0</v>
      </c>
      <c r="J89" s="146">
        <f t="shared" si="25"/>
        <v>0</v>
      </c>
      <c r="K89" s="146">
        <f t="shared" si="25"/>
        <v>0</v>
      </c>
      <c r="L89" s="146">
        <f t="shared" si="25"/>
        <v>0</v>
      </c>
      <c r="M89" s="154">
        <f t="shared" ref="M89:M105" si="27">+SUM(N89:Q89)</f>
        <v>0</v>
      </c>
      <c r="N89" s="146">
        <f t="shared" si="26"/>
        <v>0</v>
      </c>
      <c r="O89" s="146">
        <f t="shared" si="26"/>
        <v>0</v>
      </c>
      <c r="P89" s="146">
        <f t="shared" si="26"/>
        <v>0</v>
      </c>
      <c r="Q89" s="340">
        <f t="shared" si="26"/>
        <v>0</v>
      </c>
      <c r="R89" s="248">
        <f t="shared" si="21"/>
        <v>0</v>
      </c>
    </row>
    <row r="90" spans="1:18" x14ac:dyDescent="0.3">
      <c r="A90" s="139" t="s">
        <v>81</v>
      </c>
      <c r="B90" s="140" t="s">
        <v>111</v>
      </c>
      <c r="C90" s="155">
        <f t="shared" ref="C90:C105" si="28">+D90+M90</f>
        <v>0</v>
      </c>
      <c r="D90" s="155">
        <f t="shared" ref="D90:D105" si="29">+SUM(E90:L90)</f>
        <v>0</v>
      </c>
      <c r="E90" s="142">
        <f t="shared" ref="E90:L91" si="30">+E60</f>
        <v>0</v>
      </c>
      <c r="F90" s="142">
        <f t="shared" si="30"/>
        <v>0</v>
      </c>
      <c r="G90" s="142">
        <f t="shared" si="30"/>
        <v>0</v>
      </c>
      <c r="H90" s="142">
        <f t="shared" si="30"/>
        <v>0</v>
      </c>
      <c r="I90" s="142">
        <f t="shared" si="30"/>
        <v>0</v>
      </c>
      <c r="J90" s="142">
        <f t="shared" si="30"/>
        <v>0</v>
      </c>
      <c r="K90" s="142">
        <f t="shared" si="30"/>
        <v>0</v>
      </c>
      <c r="L90" s="142">
        <f t="shared" si="30"/>
        <v>0</v>
      </c>
      <c r="M90" s="155">
        <f t="shared" si="27"/>
        <v>0</v>
      </c>
      <c r="N90" s="142">
        <f t="shared" ref="N90:Q91" si="31">+N60</f>
        <v>0</v>
      </c>
      <c r="O90" s="142">
        <f t="shared" si="31"/>
        <v>0</v>
      </c>
      <c r="P90" s="142">
        <f t="shared" si="31"/>
        <v>0</v>
      </c>
      <c r="Q90" s="341">
        <f t="shared" si="31"/>
        <v>0</v>
      </c>
      <c r="R90" s="248">
        <f t="shared" si="21"/>
        <v>0</v>
      </c>
    </row>
    <row r="91" spans="1:18" x14ac:dyDescent="0.3">
      <c r="A91" s="139" t="s">
        <v>82</v>
      </c>
      <c r="B91" s="140" t="s">
        <v>112</v>
      </c>
      <c r="C91" s="155">
        <f t="shared" si="28"/>
        <v>0</v>
      </c>
      <c r="D91" s="155">
        <f t="shared" si="29"/>
        <v>0</v>
      </c>
      <c r="E91" s="142">
        <f t="shared" si="30"/>
        <v>0</v>
      </c>
      <c r="F91" s="142">
        <f t="shared" si="30"/>
        <v>0</v>
      </c>
      <c r="G91" s="142">
        <f t="shared" si="30"/>
        <v>0</v>
      </c>
      <c r="H91" s="142">
        <f t="shared" si="30"/>
        <v>0</v>
      </c>
      <c r="I91" s="142">
        <f t="shared" si="30"/>
        <v>0</v>
      </c>
      <c r="J91" s="142">
        <f t="shared" si="30"/>
        <v>0</v>
      </c>
      <c r="K91" s="142">
        <f t="shared" si="30"/>
        <v>0</v>
      </c>
      <c r="L91" s="142">
        <f t="shared" si="30"/>
        <v>0</v>
      </c>
      <c r="M91" s="155">
        <f t="shared" si="27"/>
        <v>0</v>
      </c>
      <c r="N91" s="142">
        <f t="shared" si="31"/>
        <v>0</v>
      </c>
      <c r="O91" s="142">
        <f t="shared" si="31"/>
        <v>0</v>
      </c>
      <c r="P91" s="142">
        <f t="shared" si="31"/>
        <v>0</v>
      </c>
      <c r="Q91" s="341">
        <f t="shared" si="31"/>
        <v>0</v>
      </c>
      <c r="R91" s="248">
        <f t="shared" si="21"/>
        <v>0</v>
      </c>
    </row>
    <row r="92" spans="1:18" x14ac:dyDescent="0.3">
      <c r="A92" s="139" t="s">
        <v>218</v>
      </c>
      <c r="B92" s="140" t="s">
        <v>221</v>
      </c>
      <c r="C92" s="155">
        <f t="shared" si="28"/>
        <v>0</v>
      </c>
      <c r="D92" s="155">
        <f t="shared" si="29"/>
        <v>0</v>
      </c>
      <c r="E92" s="142">
        <f t="shared" ref="E92:L92" si="32">+E69</f>
        <v>0</v>
      </c>
      <c r="F92" s="142">
        <f t="shared" si="32"/>
        <v>0</v>
      </c>
      <c r="G92" s="142">
        <f t="shared" si="32"/>
        <v>0</v>
      </c>
      <c r="H92" s="142">
        <f t="shared" si="32"/>
        <v>0</v>
      </c>
      <c r="I92" s="142">
        <f t="shared" si="32"/>
        <v>0</v>
      </c>
      <c r="J92" s="142">
        <f t="shared" si="32"/>
        <v>0</v>
      </c>
      <c r="K92" s="142">
        <f t="shared" si="32"/>
        <v>0</v>
      </c>
      <c r="L92" s="142">
        <f t="shared" si="32"/>
        <v>0</v>
      </c>
      <c r="M92" s="155">
        <f t="shared" si="27"/>
        <v>0</v>
      </c>
      <c r="N92" s="142">
        <f>+N69</f>
        <v>0</v>
      </c>
      <c r="O92" s="142">
        <f>+O69</f>
        <v>0</v>
      </c>
      <c r="P92" s="142">
        <f>+P69</f>
        <v>0</v>
      </c>
      <c r="Q92" s="341">
        <f>+Q69</f>
        <v>0</v>
      </c>
      <c r="R92" s="248">
        <f t="shared" si="21"/>
        <v>0</v>
      </c>
    </row>
    <row r="93" spans="1:18" ht="15.75" customHeight="1" x14ac:dyDescent="0.3">
      <c r="A93" s="143" t="s">
        <v>0</v>
      </c>
      <c r="B93" s="144" t="s">
        <v>106</v>
      </c>
      <c r="C93" s="155">
        <f t="shared" si="28"/>
        <v>0</v>
      </c>
      <c r="D93" s="155">
        <f t="shared" si="29"/>
        <v>0</v>
      </c>
      <c r="E93" s="146">
        <f t="shared" ref="E93:L94" si="33">+E8*(1-$C$83)</f>
        <v>0</v>
      </c>
      <c r="F93" s="146">
        <f t="shared" si="33"/>
        <v>0</v>
      </c>
      <c r="G93" s="146">
        <f t="shared" si="33"/>
        <v>0</v>
      </c>
      <c r="H93" s="146">
        <f t="shared" si="33"/>
        <v>0</v>
      </c>
      <c r="I93" s="146">
        <f t="shared" si="33"/>
        <v>0</v>
      </c>
      <c r="J93" s="146">
        <f t="shared" si="33"/>
        <v>0</v>
      </c>
      <c r="K93" s="146">
        <f t="shared" si="33"/>
        <v>0</v>
      </c>
      <c r="L93" s="146">
        <f t="shared" si="33"/>
        <v>0</v>
      </c>
      <c r="M93" s="154">
        <f t="shared" si="27"/>
        <v>0</v>
      </c>
      <c r="N93" s="146">
        <f t="shared" ref="N93:Q94" si="34">+N8*(1-$C$83)</f>
        <v>0</v>
      </c>
      <c r="O93" s="146">
        <f t="shared" si="34"/>
        <v>0</v>
      </c>
      <c r="P93" s="146">
        <f t="shared" si="34"/>
        <v>0</v>
      </c>
      <c r="Q93" s="340">
        <f t="shared" si="34"/>
        <v>0</v>
      </c>
      <c r="R93" s="248">
        <f t="shared" si="21"/>
        <v>0</v>
      </c>
    </row>
    <row r="94" spans="1:18" ht="15.75" customHeight="1" x14ac:dyDescent="0.3">
      <c r="A94" s="143" t="s">
        <v>38</v>
      </c>
      <c r="B94" s="144" t="s">
        <v>107</v>
      </c>
      <c r="C94" s="155">
        <f t="shared" si="28"/>
        <v>0</v>
      </c>
      <c r="D94" s="155">
        <f t="shared" si="29"/>
        <v>0</v>
      </c>
      <c r="E94" s="146">
        <f t="shared" si="33"/>
        <v>0</v>
      </c>
      <c r="F94" s="146">
        <f t="shared" si="33"/>
        <v>0</v>
      </c>
      <c r="G94" s="146">
        <f t="shared" si="33"/>
        <v>0</v>
      </c>
      <c r="H94" s="146">
        <f t="shared" si="33"/>
        <v>0</v>
      </c>
      <c r="I94" s="146">
        <f t="shared" si="33"/>
        <v>0</v>
      </c>
      <c r="J94" s="146">
        <f t="shared" si="33"/>
        <v>0</v>
      </c>
      <c r="K94" s="146">
        <f t="shared" si="33"/>
        <v>0</v>
      </c>
      <c r="L94" s="146">
        <f t="shared" si="33"/>
        <v>0</v>
      </c>
      <c r="M94" s="154">
        <f t="shared" si="27"/>
        <v>0</v>
      </c>
      <c r="N94" s="146">
        <f t="shared" si="34"/>
        <v>0</v>
      </c>
      <c r="O94" s="146">
        <f t="shared" si="34"/>
        <v>0</v>
      </c>
      <c r="P94" s="146">
        <f t="shared" si="34"/>
        <v>0</v>
      </c>
      <c r="Q94" s="340">
        <f t="shared" si="34"/>
        <v>0</v>
      </c>
      <c r="R94" s="248">
        <f t="shared" si="21"/>
        <v>0</v>
      </c>
    </row>
    <row r="95" spans="1:18" ht="15.75" customHeight="1" x14ac:dyDescent="0.3">
      <c r="A95" s="143">
        <v>2</v>
      </c>
      <c r="B95" s="144" t="s">
        <v>122</v>
      </c>
      <c r="C95" s="155">
        <f t="shared" si="28"/>
        <v>0</v>
      </c>
      <c r="D95" s="155">
        <f t="shared" si="29"/>
        <v>0</v>
      </c>
      <c r="E95" s="146">
        <f t="shared" ref="E95:L95" si="35">+E13*(1-$C$83)</f>
        <v>0</v>
      </c>
      <c r="F95" s="146">
        <f t="shared" si="35"/>
        <v>0</v>
      </c>
      <c r="G95" s="146">
        <f t="shared" si="35"/>
        <v>0</v>
      </c>
      <c r="H95" s="146">
        <f t="shared" si="35"/>
        <v>0</v>
      </c>
      <c r="I95" s="146">
        <f t="shared" si="35"/>
        <v>0</v>
      </c>
      <c r="J95" s="146">
        <f t="shared" si="35"/>
        <v>0</v>
      </c>
      <c r="K95" s="146">
        <f t="shared" si="35"/>
        <v>0</v>
      </c>
      <c r="L95" s="146">
        <f t="shared" si="35"/>
        <v>0</v>
      </c>
      <c r="M95" s="154">
        <f t="shared" si="27"/>
        <v>0</v>
      </c>
      <c r="N95" s="146">
        <f>+N13*(1-$C$83)</f>
        <v>0</v>
      </c>
      <c r="O95" s="146">
        <f>+O13*(1-$C$83)</f>
        <v>0</v>
      </c>
      <c r="P95" s="146">
        <f>+P13*(1-$C$83)</f>
        <v>0</v>
      </c>
      <c r="Q95" s="340">
        <f>+Q13*(1-$C$83)</f>
        <v>0</v>
      </c>
      <c r="R95" s="248">
        <f t="shared" si="21"/>
        <v>0</v>
      </c>
    </row>
    <row r="96" spans="1:18" ht="15.75" customHeight="1" x14ac:dyDescent="0.3">
      <c r="A96" s="143" t="s">
        <v>41</v>
      </c>
      <c r="B96" s="144" t="s">
        <v>110</v>
      </c>
      <c r="C96" s="155">
        <f t="shared" si="28"/>
        <v>0</v>
      </c>
      <c r="D96" s="155">
        <f t="shared" si="29"/>
        <v>0</v>
      </c>
      <c r="E96" s="146">
        <f t="shared" ref="E96:L96" si="36">+E17*(1-$C$83)</f>
        <v>0</v>
      </c>
      <c r="F96" s="146">
        <f t="shared" si="36"/>
        <v>0</v>
      </c>
      <c r="G96" s="146">
        <f t="shared" si="36"/>
        <v>0</v>
      </c>
      <c r="H96" s="146">
        <f t="shared" si="36"/>
        <v>0</v>
      </c>
      <c r="I96" s="146">
        <f t="shared" si="36"/>
        <v>0</v>
      </c>
      <c r="J96" s="146">
        <f t="shared" si="36"/>
        <v>0</v>
      </c>
      <c r="K96" s="146">
        <f t="shared" si="36"/>
        <v>0</v>
      </c>
      <c r="L96" s="146">
        <f t="shared" si="36"/>
        <v>0</v>
      </c>
      <c r="M96" s="154">
        <f t="shared" si="27"/>
        <v>0</v>
      </c>
      <c r="N96" s="146">
        <f>+N17*(1-$C$83)</f>
        <v>0</v>
      </c>
      <c r="O96" s="146">
        <f>+O17*(1-$C$83)</f>
        <v>0</v>
      </c>
      <c r="P96" s="146">
        <f>+P17*(1-$C$83)</f>
        <v>0</v>
      </c>
      <c r="Q96" s="340">
        <f>+Q17*(1-$C$83)</f>
        <v>0</v>
      </c>
      <c r="R96" s="248">
        <f t="shared" si="21"/>
        <v>0</v>
      </c>
    </row>
    <row r="97" spans="1:18" x14ac:dyDescent="0.3">
      <c r="A97" s="139" t="s">
        <v>86</v>
      </c>
      <c r="B97" s="140" t="s">
        <v>232</v>
      </c>
      <c r="C97" s="155">
        <f t="shared" si="28"/>
        <v>0</v>
      </c>
      <c r="D97" s="155">
        <f t="shared" si="29"/>
        <v>0</v>
      </c>
      <c r="E97" s="142">
        <f t="shared" ref="E97:L97" si="37">+E66*(1-$C$86)</f>
        <v>0</v>
      </c>
      <c r="F97" s="142">
        <f t="shared" si="37"/>
        <v>0</v>
      </c>
      <c r="G97" s="142">
        <f t="shared" si="37"/>
        <v>0</v>
      </c>
      <c r="H97" s="142">
        <f t="shared" si="37"/>
        <v>0</v>
      </c>
      <c r="I97" s="142">
        <f t="shared" si="37"/>
        <v>0</v>
      </c>
      <c r="J97" s="142">
        <f t="shared" si="37"/>
        <v>0</v>
      </c>
      <c r="K97" s="142">
        <f t="shared" si="37"/>
        <v>0</v>
      </c>
      <c r="L97" s="142">
        <f t="shared" si="37"/>
        <v>0</v>
      </c>
      <c r="M97" s="155">
        <f t="shared" si="27"/>
        <v>0</v>
      </c>
      <c r="N97" s="142">
        <f>+N66*(1-$C$86)</f>
        <v>0</v>
      </c>
      <c r="O97" s="142">
        <f>+O66*(1-$C$86)</f>
        <v>0</v>
      </c>
      <c r="P97" s="142">
        <f>+P66*(1-$C$86)</f>
        <v>0</v>
      </c>
      <c r="Q97" s="341">
        <f>+Q66*(1-$C$86)</f>
        <v>0</v>
      </c>
      <c r="R97" s="248">
        <f t="shared" si="21"/>
        <v>0</v>
      </c>
    </row>
    <row r="98" spans="1:18" x14ac:dyDescent="0.3">
      <c r="A98" s="139" t="s">
        <v>88</v>
      </c>
      <c r="B98" s="140" t="s">
        <v>233</v>
      </c>
      <c r="C98" s="155">
        <f t="shared" si="28"/>
        <v>0</v>
      </c>
      <c r="D98" s="155">
        <f t="shared" si="29"/>
        <v>0</v>
      </c>
      <c r="E98" s="142">
        <f t="shared" ref="E98:L98" si="38">+E68*(1-$C$86)</f>
        <v>0</v>
      </c>
      <c r="F98" s="142">
        <f t="shared" si="38"/>
        <v>0</v>
      </c>
      <c r="G98" s="142">
        <f t="shared" si="38"/>
        <v>0</v>
      </c>
      <c r="H98" s="142">
        <f t="shared" si="38"/>
        <v>0</v>
      </c>
      <c r="I98" s="142">
        <f t="shared" si="38"/>
        <v>0</v>
      </c>
      <c r="J98" s="142">
        <f t="shared" si="38"/>
        <v>0</v>
      </c>
      <c r="K98" s="142">
        <f t="shared" si="38"/>
        <v>0</v>
      </c>
      <c r="L98" s="142">
        <f t="shared" si="38"/>
        <v>0</v>
      </c>
      <c r="M98" s="155">
        <f t="shared" si="27"/>
        <v>0</v>
      </c>
      <c r="N98" s="142">
        <f>+N68*(1-$C$86)</f>
        <v>0</v>
      </c>
      <c r="O98" s="142">
        <f>+O68*(1-$C$86)</f>
        <v>0</v>
      </c>
      <c r="P98" s="142">
        <f>+P68*(1-$C$86)</f>
        <v>0</v>
      </c>
      <c r="Q98" s="341">
        <f>+Q68*(1-$C$86)</f>
        <v>0</v>
      </c>
      <c r="R98" s="248">
        <f t="shared" si="21"/>
        <v>0</v>
      </c>
    </row>
    <row r="99" spans="1:18" x14ac:dyDescent="0.3">
      <c r="A99" s="139" t="s">
        <v>219</v>
      </c>
      <c r="B99" s="149" t="s">
        <v>234</v>
      </c>
      <c r="C99" s="155">
        <f t="shared" si="28"/>
        <v>0</v>
      </c>
      <c r="D99" s="155">
        <f t="shared" si="29"/>
        <v>0</v>
      </c>
      <c r="E99" s="142">
        <f t="shared" ref="E99:L99" si="39">+E70*(1-$C$86)</f>
        <v>0</v>
      </c>
      <c r="F99" s="142">
        <f t="shared" si="39"/>
        <v>0</v>
      </c>
      <c r="G99" s="142">
        <f t="shared" si="39"/>
        <v>0</v>
      </c>
      <c r="H99" s="142">
        <f t="shared" si="39"/>
        <v>0</v>
      </c>
      <c r="I99" s="142">
        <f t="shared" si="39"/>
        <v>0</v>
      </c>
      <c r="J99" s="142">
        <f t="shared" si="39"/>
        <v>0</v>
      </c>
      <c r="K99" s="142">
        <f t="shared" si="39"/>
        <v>0</v>
      </c>
      <c r="L99" s="142">
        <f t="shared" si="39"/>
        <v>0</v>
      </c>
      <c r="M99" s="155">
        <f t="shared" si="27"/>
        <v>0</v>
      </c>
      <c r="N99" s="142">
        <f>+N70*(1-$C$86)</f>
        <v>0</v>
      </c>
      <c r="O99" s="142">
        <f>+O70*(1-$C$86)</f>
        <v>0</v>
      </c>
      <c r="P99" s="142">
        <f>+P70*(1-$C$86)</f>
        <v>0</v>
      </c>
      <c r="Q99" s="341">
        <f>+Q70*(1-$C$86)</f>
        <v>0</v>
      </c>
      <c r="R99" s="248">
        <f t="shared" si="21"/>
        <v>0</v>
      </c>
    </row>
    <row r="100" spans="1:18" s="8" customFormat="1" x14ac:dyDescent="0.3">
      <c r="A100" s="553" t="s">
        <v>229</v>
      </c>
      <c r="B100" s="554"/>
      <c r="C100" s="137">
        <f t="shared" si="28"/>
        <v>0</v>
      </c>
      <c r="D100" s="137">
        <f t="shared" si="29"/>
        <v>0</v>
      </c>
      <c r="E100" s="132">
        <f>+SUM(E88:E99)</f>
        <v>0</v>
      </c>
      <c r="F100" s="132">
        <f t="shared" ref="F100:Q100" si="40">+SUM(F88:F99)</f>
        <v>0</v>
      </c>
      <c r="G100" s="132">
        <f t="shared" si="40"/>
        <v>0</v>
      </c>
      <c r="H100" s="132">
        <f t="shared" si="40"/>
        <v>0</v>
      </c>
      <c r="I100" s="132">
        <f t="shared" si="40"/>
        <v>0</v>
      </c>
      <c r="J100" s="132">
        <f t="shared" si="40"/>
        <v>0</v>
      </c>
      <c r="K100" s="132">
        <f t="shared" si="40"/>
        <v>0</v>
      </c>
      <c r="L100" s="132">
        <f t="shared" si="40"/>
        <v>0</v>
      </c>
      <c r="M100" s="138">
        <f t="shared" si="27"/>
        <v>0</v>
      </c>
      <c r="N100" s="132">
        <f t="shared" si="40"/>
        <v>0</v>
      </c>
      <c r="O100" s="132">
        <f t="shared" si="40"/>
        <v>0</v>
      </c>
      <c r="P100" s="132">
        <f t="shared" si="40"/>
        <v>0</v>
      </c>
      <c r="Q100" s="194">
        <f t="shared" si="40"/>
        <v>0</v>
      </c>
      <c r="R100" s="248">
        <f t="shared" si="21"/>
        <v>0</v>
      </c>
    </row>
    <row r="101" spans="1:18" s="8" customFormat="1" x14ac:dyDescent="0.3">
      <c r="A101" s="551" t="s">
        <v>230</v>
      </c>
      <c r="B101" s="552"/>
      <c r="C101" s="159">
        <f t="shared" si="28"/>
        <v>0</v>
      </c>
      <c r="D101" s="159">
        <f t="shared" si="29"/>
        <v>0</v>
      </c>
      <c r="E101" s="150">
        <f t="shared" ref="E101:L101" si="41">+E71-E100</f>
        <v>0</v>
      </c>
      <c r="F101" s="150">
        <f t="shared" si="41"/>
        <v>0</v>
      </c>
      <c r="G101" s="150">
        <f t="shared" si="41"/>
        <v>0</v>
      </c>
      <c r="H101" s="150">
        <f t="shared" si="41"/>
        <v>0</v>
      </c>
      <c r="I101" s="150">
        <f t="shared" si="41"/>
        <v>0</v>
      </c>
      <c r="J101" s="150">
        <f t="shared" si="41"/>
        <v>0</v>
      </c>
      <c r="K101" s="150">
        <f t="shared" si="41"/>
        <v>0</v>
      </c>
      <c r="L101" s="150">
        <f t="shared" si="41"/>
        <v>0</v>
      </c>
      <c r="M101" s="156">
        <f t="shared" si="27"/>
        <v>0</v>
      </c>
      <c r="N101" s="150">
        <f>+N71-N100</f>
        <v>0</v>
      </c>
      <c r="O101" s="150">
        <f>+O71-O100</f>
        <v>0</v>
      </c>
      <c r="P101" s="150">
        <f>+P71-P100</f>
        <v>0</v>
      </c>
      <c r="Q101" s="342">
        <f>+Q71-Q100</f>
        <v>0</v>
      </c>
      <c r="R101" s="248">
        <f t="shared" si="21"/>
        <v>0</v>
      </c>
    </row>
    <row r="102" spans="1:18" x14ac:dyDescent="0.3">
      <c r="A102" s="139" t="s">
        <v>83</v>
      </c>
      <c r="B102" s="140" t="s">
        <v>371</v>
      </c>
      <c r="C102" s="155">
        <f t="shared" si="28"/>
        <v>0</v>
      </c>
      <c r="D102" s="155">
        <f t="shared" si="29"/>
        <v>0</v>
      </c>
      <c r="E102" s="142">
        <f t="shared" ref="E102:L102" si="42">+E62</f>
        <v>0</v>
      </c>
      <c r="F102" s="142">
        <f t="shared" si="42"/>
        <v>0</v>
      </c>
      <c r="G102" s="142">
        <f t="shared" si="42"/>
        <v>0</v>
      </c>
      <c r="H102" s="142">
        <f t="shared" si="42"/>
        <v>0</v>
      </c>
      <c r="I102" s="142">
        <f t="shared" si="42"/>
        <v>0</v>
      </c>
      <c r="J102" s="142">
        <f t="shared" si="42"/>
        <v>0</v>
      </c>
      <c r="K102" s="142">
        <f t="shared" si="42"/>
        <v>0</v>
      </c>
      <c r="L102" s="142">
        <f t="shared" si="42"/>
        <v>0</v>
      </c>
      <c r="M102" s="155">
        <f t="shared" si="27"/>
        <v>0</v>
      </c>
      <c r="N102" s="142">
        <f>+N62</f>
        <v>0</v>
      </c>
      <c r="O102" s="142">
        <f>+O62</f>
        <v>0</v>
      </c>
      <c r="P102" s="142">
        <f>+P62</f>
        <v>0</v>
      </c>
      <c r="Q102" s="341">
        <f>+Q62</f>
        <v>0</v>
      </c>
      <c r="R102" s="248">
        <f t="shared" si="21"/>
        <v>0</v>
      </c>
    </row>
    <row r="103" spans="1:18" ht="15" customHeight="1" x14ac:dyDescent="0.3">
      <c r="A103" s="139" t="s">
        <v>87</v>
      </c>
      <c r="B103" s="140" t="s">
        <v>372</v>
      </c>
      <c r="C103" s="155">
        <f t="shared" si="28"/>
        <v>0</v>
      </c>
      <c r="D103" s="155">
        <f t="shared" si="29"/>
        <v>0</v>
      </c>
      <c r="E103" s="142">
        <f t="shared" ref="E103:L103" si="43">+E67</f>
        <v>0</v>
      </c>
      <c r="F103" s="142">
        <f t="shared" si="43"/>
        <v>0</v>
      </c>
      <c r="G103" s="142">
        <f t="shared" si="43"/>
        <v>0</v>
      </c>
      <c r="H103" s="142">
        <f t="shared" si="43"/>
        <v>0</v>
      </c>
      <c r="I103" s="142">
        <f t="shared" si="43"/>
        <v>0</v>
      </c>
      <c r="J103" s="142">
        <f t="shared" si="43"/>
        <v>0</v>
      </c>
      <c r="K103" s="142">
        <f t="shared" si="43"/>
        <v>0</v>
      </c>
      <c r="L103" s="142">
        <f t="shared" si="43"/>
        <v>0</v>
      </c>
      <c r="M103" s="155">
        <f t="shared" si="27"/>
        <v>0</v>
      </c>
      <c r="N103" s="142">
        <f>+N67</f>
        <v>0</v>
      </c>
      <c r="O103" s="142">
        <f>+O67</f>
        <v>0</v>
      </c>
      <c r="P103" s="142">
        <f>+P67</f>
        <v>0</v>
      </c>
      <c r="Q103" s="341">
        <f>+Q67</f>
        <v>0</v>
      </c>
      <c r="R103" s="248">
        <f t="shared" si="21"/>
        <v>0</v>
      </c>
    </row>
    <row r="104" spans="1:18" ht="15" customHeight="1" x14ac:dyDescent="0.3">
      <c r="A104" s="160" t="s">
        <v>235</v>
      </c>
      <c r="B104" s="151"/>
      <c r="C104" s="157">
        <f t="shared" si="28"/>
        <v>0</v>
      </c>
      <c r="D104" s="157">
        <f t="shared" si="29"/>
        <v>0</v>
      </c>
      <c r="E104" s="152">
        <f>+E102+E103</f>
        <v>0</v>
      </c>
      <c r="F104" s="152">
        <f t="shared" ref="F104:Q104" si="44">+F102+F103</f>
        <v>0</v>
      </c>
      <c r="G104" s="152">
        <f t="shared" si="44"/>
        <v>0</v>
      </c>
      <c r="H104" s="152">
        <f t="shared" si="44"/>
        <v>0</v>
      </c>
      <c r="I104" s="152">
        <f t="shared" si="44"/>
        <v>0</v>
      </c>
      <c r="J104" s="152">
        <f t="shared" si="44"/>
        <v>0</v>
      </c>
      <c r="K104" s="152">
        <f t="shared" si="44"/>
        <v>0</v>
      </c>
      <c r="L104" s="152">
        <f t="shared" si="44"/>
        <v>0</v>
      </c>
      <c r="M104" s="157">
        <f t="shared" si="27"/>
        <v>0</v>
      </c>
      <c r="N104" s="152">
        <f t="shared" si="44"/>
        <v>0</v>
      </c>
      <c r="O104" s="152">
        <f t="shared" si="44"/>
        <v>0</v>
      </c>
      <c r="P104" s="152">
        <f t="shared" si="44"/>
        <v>0</v>
      </c>
      <c r="Q104" s="343">
        <f t="shared" si="44"/>
        <v>0</v>
      </c>
      <c r="R104" s="248">
        <f t="shared" si="21"/>
        <v>0</v>
      </c>
    </row>
    <row r="105" spans="1:18" s="161" customFormat="1" ht="30" customHeight="1" thickBot="1" x14ac:dyDescent="0.3">
      <c r="A105" s="580" t="s">
        <v>239</v>
      </c>
      <c r="B105" s="581"/>
      <c r="C105" s="244">
        <f t="shared" si="28"/>
        <v>0</v>
      </c>
      <c r="D105" s="244">
        <f t="shared" si="29"/>
        <v>0</v>
      </c>
      <c r="E105" s="245">
        <f>+E101-E104</f>
        <v>0</v>
      </c>
      <c r="F105" s="245">
        <f t="shared" ref="F105:Q105" si="45">+F101-F104</f>
        <v>0</v>
      </c>
      <c r="G105" s="245">
        <f t="shared" si="45"/>
        <v>0</v>
      </c>
      <c r="H105" s="245">
        <f t="shared" si="45"/>
        <v>0</v>
      </c>
      <c r="I105" s="245">
        <f t="shared" si="45"/>
        <v>0</v>
      </c>
      <c r="J105" s="245">
        <f t="shared" si="45"/>
        <v>0</v>
      </c>
      <c r="K105" s="245">
        <f t="shared" si="45"/>
        <v>0</v>
      </c>
      <c r="L105" s="245">
        <f t="shared" si="45"/>
        <v>0</v>
      </c>
      <c r="M105" s="244">
        <f t="shared" si="27"/>
        <v>0</v>
      </c>
      <c r="N105" s="245">
        <f t="shared" si="45"/>
        <v>0</v>
      </c>
      <c r="O105" s="245">
        <f t="shared" si="45"/>
        <v>0</v>
      </c>
      <c r="P105" s="245">
        <f t="shared" si="45"/>
        <v>0</v>
      </c>
      <c r="Q105" s="344">
        <f t="shared" si="45"/>
        <v>0</v>
      </c>
      <c r="R105" s="252">
        <f t="shared" si="21"/>
        <v>0</v>
      </c>
    </row>
    <row r="106" spans="1:18" x14ac:dyDescent="0.3">
      <c r="A106" s="559" t="s">
        <v>240</v>
      </c>
      <c r="B106" s="560"/>
      <c r="C106" s="560"/>
      <c r="D106" s="560"/>
      <c r="E106" s="560"/>
      <c r="F106" s="560"/>
      <c r="G106" s="560"/>
      <c r="H106" s="560"/>
      <c r="I106" s="560"/>
      <c r="J106" s="560"/>
      <c r="K106" s="560"/>
      <c r="L106" s="560"/>
      <c r="M106" s="560"/>
      <c r="N106" s="560"/>
      <c r="O106" s="560"/>
      <c r="P106" s="560"/>
      <c r="Q106" s="561"/>
    </row>
    <row r="107" spans="1:18" ht="45" customHeight="1" x14ac:dyDescent="0.3">
      <c r="A107" s="562"/>
      <c r="B107" s="563"/>
      <c r="C107" s="563"/>
      <c r="D107" s="563"/>
      <c r="E107" s="563"/>
      <c r="F107" s="563"/>
      <c r="G107" s="563"/>
      <c r="H107" s="563"/>
      <c r="I107" s="563"/>
      <c r="J107" s="563"/>
      <c r="K107" s="563"/>
      <c r="L107" s="563"/>
      <c r="M107" s="563"/>
      <c r="N107" s="563"/>
      <c r="O107" s="563"/>
      <c r="P107" s="563"/>
      <c r="Q107" s="564"/>
    </row>
    <row r="108" spans="1:18" ht="5.0999999999999996" customHeight="1" thickBot="1" x14ac:dyDescent="0.35">
      <c r="A108" s="126"/>
      <c r="B108" s="175"/>
      <c r="C108" s="234"/>
      <c r="D108" s="234"/>
      <c r="E108" s="175"/>
      <c r="F108" s="175"/>
      <c r="G108" s="175"/>
      <c r="H108" s="175"/>
      <c r="I108" s="175"/>
      <c r="J108" s="175"/>
      <c r="K108" s="175"/>
      <c r="L108" s="175"/>
      <c r="M108" s="234"/>
      <c r="N108" s="175"/>
      <c r="O108" s="175"/>
      <c r="P108" s="175"/>
      <c r="Q108" s="179"/>
    </row>
  </sheetData>
  <sheetProtection algorithmName="SHA-512" hashValue="/BxXSgAfligW0BvIaRZFGGfY87HfSH2ATbxd5CxOSsWd/77M6LHiHjI2NSj8jk29pRW7x72nlUmIraTdJzhMsg==" saltValue="jtmG6Ac9fjwokqW0VwHsQw==" spinCount="100000" sheet="1" objects="1" scenarios="1"/>
  <mergeCells count="19">
    <mergeCell ref="A1:Q1"/>
    <mergeCell ref="A106:Q106"/>
    <mergeCell ref="A107:Q107"/>
    <mergeCell ref="A71:B71"/>
    <mergeCell ref="A80:B80"/>
    <mergeCell ref="B4:B5"/>
    <mergeCell ref="M4:M5"/>
    <mergeCell ref="D4:D5"/>
    <mergeCell ref="C4:C5"/>
    <mergeCell ref="A6:Q6"/>
    <mergeCell ref="A105:B105"/>
    <mergeCell ref="A101:B101"/>
    <mergeCell ref="R4:R5"/>
    <mergeCell ref="A2:Q2"/>
    <mergeCell ref="A3:Q3"/>
    <mergeCell ref="A87:B87"/>
    <mergeCell ref="A100:B100"/>
    <mergeCell ref="A76:B76"/>
    <mergeCell ref="A77:B77"/>
  </mergeCells>
  <printOptions horizontalCentered="1"/>
  <pageMargins left="0.31496062992125984" right="0.31496062992125984" top="0.74803149606299213" bottom="0.74803149606299213" header="0.31496062992125984" footer="0.31496062992125984"/>
  <pageSetup paperSize="8" scale="60" fitToHeight="2" orientation="landscape" r:id="rId1"/>
  <headerFooter>
    <oddFooter>&amp;R&amp;P di &amp;N</oddFooter>
  </headerFooter>
  <rowBreaks count="1" manualBreakCount="1">
    <brk id="72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2"/>
  <sheetViews>
    <sheetView zoomScale="110" zoomScaleNormal="110" zoomScaleSheetLayoutView="100" workbookViewId="0">
      <pane xSplit="1" topLeftCell="B1" activePane="topRight" state="frozen"/>
      <selection activeCell="J84" sqref="J84:J85"/>
      <selection pane="topRight" activeCell="G5" sqref="G5"/>
    </sheetView>
  </sheetViews>
  <sheetFormatPr defaultColWidth="9.140625" defaultRowHeight="15" x14ac:dyDescent="0.3"/>
  <cols>
    <col min="1" max="1" width="4.28515625" style="3" customWidth="1"/>
    <col min="2" max="2" width="43.7109375" style="3" customWidth="1"/>
    <col min="3" max="4" width="17.5703125" style="3" customWidth="1"/>
    <col min="5" max="10" width="16.85546875" style="3" customWidth="1"/>
    <col min="11" max="14" width="16.5703125" style="3" customWidth="1"/>
    <col min="15" max="17" width="13.7109375" style="3" customWidth="1"/>
    <col min="18" max="16384" width="9.140625" style="3"/>
  </cols>
  <sheetData>
    <row r="1" spans="1:18" ht="17.25" x14ac:dyDescent="0.35">
      <c r="A1" s="488" t="s">
        <v>350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</row>
    <row r="2" spans="1:18" ht="17.25" x14ac:dyDescent="0.35">
      <c r="A2" s="511">
        <f>+'Dati generali'!A2:D2</f>
        <v>0</v>
      </c>
      <c r="B2" s="512"/>
      <c r="C2" s="512"/>
      <c r="D2" s="512"/>
      <c r="E2" s="512"/>
      <c r="F2" s="512"/>
      <c r="G2" s="512"/>
      <c r="H2" s="512"/>
      <c r="I2" s="512"/>
      <c r="J2" s="512"/>
      <c r="K2" s="512"/>
      <c r="L2" s="512"/>
      <c r="M2" s="512"/>
      <c r="N2" s="512"/>
    </row>
    <row r="3" spans="1:18" ht="18" thickBot="1" x14ac:dyDescent="0.4">
      <c r="A3" s="514" t="s">
        <v>354</v>
      </c>
      <c r="B3" s="515"/>
      <c r="C3" s="515"/>
      <c r="D3" s="515"/>
      <c r="E3" s="515"/>
      <c r="F3" s="515"/>
      <c r="G3" s="515"/>
      <c r="H3" s="515"/>
      <c r="I3" s="515"/>
      <c r="J3" s="515"/>
      <c r="K3" s="515"/>
      <c r="L3" s="515"/>
      <c r="M3" s="515"/>
      <c r="N3" s="515"/>
    </row>
    <row r="4" spans="1:18" ht="18" customHeight="1" x14ac:dyDescent="0.35">
      <c r="A4" s="180" t="s">
        <v>242</v>
      </c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</row>
    <row r="5" spans="1:18" ht="15" customHeight="1" x14ac:dyDescent="0.35">
      <c r="A5" s="182"/>
      <c r="B5" s="598" t="s">
        <v>376</v>
      </c>
      <c r="C5" s="598"/>
      <c r="D5" s="598"/>
      <c r="E5" s="598"/>
      <c r="F5" s="599"/>
      <c r="G5" s="397"/>
      <c r="H5" s="107"/>
      <c r="I5" s="107"/>
      <c r="J5" s="107"/>
      <c r="K5" s="107"/>
      <c r="L5" s="107"/>
      <c r="M5" s="107"/>
      <c r="N5" s="107"/>
    </row>
    <row r="6" spans="1:18" ht="4.9000000000000004" customHeight="1" x14ac:dyDescent="0.35">
      <c r="A6" s="133"/>
      <c r="B6" s="107"/>
      <c r="C6" s="107"/>
      <c r="D6" s="498"/>
      <c r="E6" s="498"/>
      <c r="F6" s="498"/>
      <c r="G6" s="107"/>
      <c r="H6" s="107"/>
      <c r="I6" s="107"/>
      <c r="J6" s="107"/>
      <c r="K6" s="107"/>
      <c r="L6" s="107"/>
      <c r="M6" s="107"/>
      <c r="N6" s="107"/>
    </row>
    <row r="7" spans="1:18" x14ac:dyDescent="0.3">
      <c r="A7" s="133"/>
      <c r="B7" s="107" t="s">
        <v>136</v>
      </c>
      <c r="C7" s="107"/>
      <c r="D7" s="107"/>
      <c r="E7" s="107"/>
      <c r="F7" s="107"/>
      <c r="G7" s="254">
        <f>+'Dati generali'!C40</f>
        <v>0</v>
      </c>
      <c r="H7" s="107"/>
      <c r="I7" s="107"/>
      <c r="J7" s="107"/>
      <c r="K7" s="107"/>
      <c r="L7" s="107"/>
      <c r="M7" s="107"/>
      <c r="N7" s="107"/>
    </row>
    <row r="8" spans="1:18" ht="4.9000000000000004" customHeight="1" thickBot="1" x14ac:dyDescent="0.35">
      <c r="A8" s="126"/>
      <c r="B8" s="175"/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</row>
    <row r="9" spans="1:18" ht="15" customHeight="1" thickBot="1" x14ac:dyDescent="0.35">
      <c r="A9" s="193"/>
      <c r="B9" s="294" t="s">
        <v>326</v>
      </c>
      <c r="C9" s="265">
        <f>+Coproduttori!$B$142</f>
        <v>0</v>
      </c>
      <c r="D9" s="256"/>
      <c r="E9" s="256"/>
      <c r="F9" s="256"/>
      <c r="G9" s="256"/>
      <c r="H9" s="256"/>
      <c r="I9" s="585" t="s">
        <v>127</v>
      </c>
      <c r="J9" s="586"/>
      <c r="K9" s="589" t="s">
        <v>128</v>
      </c>
      <c r="L9" s="590"/>
      <c r="M9" s="590"/>
      <c r="N9" s="591"/>
    </row>
    <row r="10" spans="1:18" ht="15" customHeight="1" x14ac:dyDescent="0.3">
      <c r="A10" s="176" t="s">
        <v>307</v>
      </c>
      <c r="B10" s="191"/>
      <c r="C10" s="191"/>
      <c r="D10" s="191"/>
      <c r="E10" s="191"/>
      <c r="F10" s="191"/>
      <c r="G10" s="191"/>
      <c r="H10" s="191"/>
      <c r="I10" s="582" t="str">
        <f>+IF($G$5="Girato Lazio","DA COMPILARE","NON COMPILARE")</f>
        <v>NON COMPILARE</v>
      </c>
      <c r="J10" s="584"/>
      <c r="K10" s="582" t="str">
        <f>+IF($G$5="Speso Lazio","DA COMPILARE","NON COMPILARE")</f>
        <v>NON COMPILARE</v>
      </c>
      <c r="L10" s="583"/>
      <c r="M10" s="583"/>
      <c r="N10" s="584"/>
    </row>
    <row r="11" spans="1:18" ht="15" customHeight="1" x14ac:dyDescent="0.3">
      <c r="A11" s="273"/>
      <c r="B11" s="268"/>
      <c r="C11" s="184" t="s">
        <v>125</v>
      </c>
      <c r="D11" s="183" t="s">
        <v>126</v>
      </c>
      <c r="E11" s="183" t="s">
        <v>313</v>
      </c>
      <c r="F11" s="183" t="s">
        <v>314</v>
      </c>
      <c r="G11" s="183" t="s">
        <v>318</v>
      </c>
      <c r="H11" s="183" t="s">
        <v>319</v>
      </c>
      <c r="I11" s="285" t="s">
        <v>320</v>
      </c>
      <c r="J11" s="274" t="s">
        <v>321</v>
      </c>
      <c r="K11" s="292" t="s">
        <v>324</v>
      </c>
      <c r="L11" s="262" t="s">
        <v>321</v>
      </c>
      <c r="M11" s="262" t="s">
        <v>325</v>
      </c>
      <c r="N11" s="441" t="s">
        <v>374</v>
      </c>
    </row>
    <row r="12" spans="1:18" ht="90" customHeight="1" x14ac:dyDescent="0.3">
      <c r="A12" s="275"/>
      <c r="B12" s="269"/>
      <c r="C12" s="266" t="s">
        <v>310</v>
      </c>
      <c r="D12" s="267" t="s">
        <v>311</v>
      </c>
      <c r="E12" s="267" t="s">
        <v>312</v>
      </c>
      <c r="F12" s="267" t="s">
        <v>327</v>
      </c>
      <c r="G12" s="267" t="s">
        <v>270</v>
      </c>
      <c r="H12" s="267" t="s">
        <v>373</v>
      </c>
      <c r="I12" s="286" t="s">
        <v>129</v>
      </c>
      <c r="J12" s="276" t="s">
        <v>322</v>
      </c>
      <c r="K12" s="286" t="s">
        <v>123</v>
      </c>
      <c r="L12" s="267" t="s">
        <v>130</v>
      </c>
      <c r="M12" s="267" t="s">
        <v>129</v>
      </c>
      <c r="N12" s="276" t="s">
        <v>375</v>
      </c>
    </row>
    <row r="13" spans="1:18" x14ac:dyDescent="0.3">
      <c r="A13" s="188">
        <v>1</v>
      </c>
      <c r="B13" s="185" t="s">
        <v>37</v>
      </c>
      <c r="C13" s="91">
        <f>+'Costo di Produzione'!$E$7-'Costo di Produzione'!$E$93-'Costo di Produzione'!$E$94</f>
        <v>0</v>
      </c>
      <c r="D13" s="398"/>
      <c r="E13" s="398"/>
      <c r="F13" s="91">
        <f>+C13-E13</f>
        <v>0</v>
      </c>
      <c r="G13" s="91">
        <f>+F13*O27</f>
        <v>0</v>
      </c>
      <c r="H13" s="260">
        <f>+F13-G13</f>
        <v>0</v>
      </c>
      <c r="I13" s="287">
        <f>+H13*$G$7</f>
        <v>0</v>
      </c>
      <c r="J13" s="403"/>
      <c r="K13" s="405"/>
      <c r="L13" s="438"/>
      <c r="M13" s="91">
        <f t="shared" ref="M13:M20" si="0">+IF(K13&gt;H13,H13,K13)</f>
        <v>0</v>
      </c>
      <c r="N13" s="119">
        <f>+H13-M13</f>
        <v>0</v>
      </c>
      <c r="O13" s="7"/>
      <c r="P13" s="7"/>
      <c r="Q13" s="7"/>
      <c r="R13" s="7"/>
    </row>
    <row r="14" spans="1:18" x14ac:dyDescent="0.3">
      <c r="A14" s="177">
        <v>2</v>
      </c>
      <c r="B14" s="93" t="s">
        <v>243</v>
      </c>
      <c r="C14" s="95">
        <f>+'Costo di Produzione'!$E$13-'Costo di Produzione'!$E$95</f>
        <v>0</v>
      </c>
      <c r="D14" s="391"/>
      <c r="E14" s="391"/>
      <c r="F14" s="95">
        <f t="shared" ref="F14:F20" si="1">+C14-E14</f>
        <v>0</v>
      </c>
      <c r="G14" s="95">
        <f>+F14*O27</f>
        <v>0</v>
      </c>
      <c r="H14" s="169">
        <f t="shared" ref="H14:H20" si="2">+F14-G14</f>
        <v>0</v>
      </c>
      <c r="I14" s="288">
        <f t="shared" ref="I14:I20" si="3">+H14*$G$7</f>
        <v>0</v>
      </c>
      <c r="J14" s="393"/>
      <c r="K14" s="406"/>
      <c r="L14" s="439"/>
      <c r="M14" s="95">
        <f t="shared" si="0"/>
        <v>0</v>
      </c>
      <c r="N14" s="116">
        <f t="shared" ref="N14:N20" si="4">+H14-M14</f>
        <v>0</v>
      </c>
      <c r="O14" s="7"/>
      <c r="P14" s="7"/>
      <c r="Q14" s="7"/>
      <c r="R14" s="7"/>
    </row>
    <row r="15" spans="1:18" x14ac:dyDescent="0.3">
      <c r="A15" s="92">
        <v>3</v>
      </c>
      <c r="B15" s="93" t="s">
        <v>8</v>
      </c>
      <c r="C15" s="95">
        <f>+'Costo di Produzione'!$E$16-'Costo di Produzione'!$E$96</f>
        <v>0</v>
      </c>
      <c r="D15" s="391"/>
      <c r="E15" s="391"/>
      <c r="F15" s="95">
        <f t="shared" si="1"/>
        <v>0</v>
      </c>
      <c r="G15" s="95">
        <f>+F15*O27</f>
        <v>0</v>
      </c>
      <c r="H15" s="169">
        <f t="shared" si="2"/>
        <v>0</v>
      </c>
      <c r="I15" s="288">
        <f t="shared" si="3"/>
        <v>0</v>
      </c>
      <c r="J15" s="393"/>
      <c r="K15" s="406"/>
      <c r="L15" s="439"/>
      <c r="M15" s="95">
        <f t="shared" si="0"/>
        <v>0</v>
      </c>
      <c r="N15" s="116">
        <f t="shared" si="4"/>
        <v>0</v>
      </c>
      <c r="O15" s="7"/>
      <c r="P15" s="7"/>
      <c r="Q15" s="7"/>
      <c r="R15" s="7"/>
    </row>
    <row r="16" spans="1:18" x14ac:dyDescent="0.3">
      <c r="A16" s="177">
        <v>4</v>
      </c>
      <c r="B16" s="93" t="s">
        <v>12</v>
      </c>
      <c r="C16" s="95">
        <f>+'Costo di Produzione'!$E$21</f>
        <v>0</v>
      </c>
      <c r="D16" s="391"/>
      <c r="E16" s="391"/>
      <c r="F16" s="95">
        <f t="shared" si="1"/>
        <v>0</v>
      </c>
      <c r="G16" s="95">
        <f>+F16*O27</f>
        <v>0</v>
      </c>
      <c r="H16" s="169">
        <f t="shared" si="2"/>
        <v>0</v>
      </c>
      <c r="I16" s="288">
        <f t="shared" si="3"/>
        <v>0</v>
      </c>
      <c r="J16" s="393"/>
      <c r="K16" s="406"/>
      <c r="L16" s="439"/>
      <c r="M16" s="95">
        <f t="shared" si="0"/>
        <v>0</v>
      </c>
      <c r="N16" s="116">
        <f t="shared" si="4"/>
        <v>0</v>
      </c>
      <c r="O16" s="7"/>
      <c r="P16" s="7"/>
      <c r="Q16" s="7"/>
      <c r="R16" s="7"/>
    </row>
    <row r="17" spans="1:18" x14ac:dyDescent="0.3">
      <c r="A17" s="177">
        <v>5</v>
      </c>
      <c r="B17" s="93" t="s">
        <v>22</v>
      </c>
      <c r="C17" s="95">
        <f>+'Costo di Produzione'!$E$37</f>
        <v>0</v>
      </c>
      <c r="D17" s="391"/>
      <c r="E17" s="391"/>
      <c r="F17" s="95">
        <f t="shared" si="1"/>
        <v>0</v>
      </c>
      <c r="G17" s="95">
        <f>+F17*O27</f>
        <v>0</v>
      </c>
      <c r="H17" s="169">
        <f t="shared" si="2"/>
        <v>0</v>
      </c>
      <c r="I17" s="288">
        <f t="shared" si="3"/>
        <v>0</v>
      </c>
      <c r="J17" s="393"/>
      <c r="K17" s="406"/>
      <c r="L17" s="439"/>
      <c r="M17" s="95">
        <f t="shared" si="0"/>
        <v>0</v>
      </c>
      <c r="N17" s="116">
        <f t="shared" si="4"/>
        <v>0</v>
      </c>
      <c r="O17" s="7"/>
      <c r="P17" s="7"/>
      <c r="Q17" s="7"/>
      <c r="R17" s="7"/>
    </row>
    <row r="18" spans="1:18" x14ac:dyDescent="0.3">
      <c r="A18" s="92">
        <v>6</v>
      </c>
      <c r="B18" s="93" t="s">
        <v>89</v>
      </c>
      <c r="C18" s="95">
        <f>+'Costo di Produzione'!$E$46</f>
        <v>0</v>
      </c>
      <c r="D18" s="391"/>
      <c r="E18" s="391"/>
      <c r="F18" s="95">
        <f t="shared" si="1"/>
        <v>0</v>
      </c>
      <c r="G18" s="95">
        <f>+F18*O27</f>
        <v>0</v>
      </c>
      <c r="H18" s="169">
        <f t="shared" si="2"/>
        <v>0</v>
      </c>
      <c r="I18" s="288">
        <f t="shared" si="3"/>
        <v>0</v>
      </c>
      <c r="J18" s="393"/>
      <c r="K18" s="406"/>
      <c r="L18" s="439"/>
      <c r="M18" s="95">
        <f t="shared" si="0"/>
        <v>0</v>
      </c>
      <c r="N18" s="116">
        <f t="shared" si="4"/>
        <v>0</v>
      </c>
      <c r="O18" s="7"/>
      <c r="P18" s="7"/>
      <c r="Q18" s="7"/>
      <c r="R18" s="7"/>
    </row>
    <row r="19" spans="1:18" x14ac:dyDescent="0.3">
      <c r="A19" s="92">
        <v>7</v>
      </c>
      <c r="B19" s="93" t="s">
        <v>77</v>
      </c>
      <c r="C19" s="95">
        <f>+'Costo di Produzione'!$E$56-'Costo di Produzione'!$E$88-'Costo di Produzione'!$E$89-'Costo di Produzione'!$E$90-'Costo di Produzione'!$E$91-'Costo di Produzione'!$E$102</f>
        <v>0</v>
      </c>
      <c r="D19" s="391"/>
      <c r="E19" s="391">
        <f>-O25+'Costo di Produzione'!$E$59</f>
        <v>0</v>
      </c>
      <c r="F19" s="95">
        <f t="shared" si="1"/>
        <v>0</v>
      </c>
      <c r="G19" s="95">
        <f>+F19*O27</f>
        <v>0</v>
      </c>
      <c r="H19" s="169">
        <f t="shared" si="2"/>
        <v>0</v>
      </c>
      <c r="I19" s="288">
        <f t="shared" si="3"/>
        <v>0</v>
      </c>
      <c r="J19" s="393"/>
      <c r="K19" s="406"/>
      <c r="L19" s="439"/>
      <c r="M19" s="95">
        <f t="shared" si="0"/>
        <v>0</v>
      </c>
      <c r="N19" s="116">
        <f t="shared" si="4"/>
        <v>0</v>
      </c>
      <c r="O19" s="7"/>
      <c r="P19" s="7"/>
      <c r="Q19" s="7"/>
      <c r="R19" s="7"/>
    </row>
    <row r="20" spans="1:18" ht="15" customHeight="1" x14ac:dyDescent="0.3">
      <c r="A20" s="96">
        <v>8</v>
      </c>
      <c r="B20" s="97" t="s">
        <v>231</v>
      </c>
      <c r="C20" s="99">
        <f>+'Costo di Produzione'!$E$65-'Costo di Produzione'!$E$92-'Costo di Produzione'!$E$97-'Costo di Produzione'!$E$98-'Costo di Produzione'!$E$99-'Costo di Produzione'!$E$103</f>
        <v>0</v>
      </c>
      <c r="D20" s="399"/>
      <c r="E20" s="399"/>
      <c r="F20" s="99">
        <f t="shared" si="1"/>
        <v>0</v>
      </c>
      <c r="G20" s="99">
        <f>+F20*O27</f>
        <v>0</v>
      </c>
      <c r="H20" s="261">
        <f t="shared" si="2"/>
        <v>0</v>
      </c>
      <c r="I20" s="289">
        <f t="shared" si="3"/>
        <v>0</v>
      </c>
      <c r="J20" s="404"/>
      <c r="K20" s="407"/>
      <c r="L20" s="440"/>
      <c r="M20" s="99">
        <f t="shared" si="0"/>
        <v>0</v>
      </c>
      <c r="N20" s="117">
        <f t="shared" si="4"/>
        <v>0</v>
      </c>
    </row>
    <row r="21" spans="1:18" ht="15.75" thickBot="1" x14ac:dyDescent="0.35">
      <c r="A21" s="551" t="s">
        <v>316</v>
      </c>
      <c r="B21" s="552"/>
      <c r="C21" s="187">
        <f>+SUM(C13:C20)</f>
        <v>0</v>
      </c>
      <c r="D21" s="187">
        <f>+SUM(D13:D20)</f>
        <v>0</v>
      </c>
      <c r="E21" s="187">
        <f>+SUM(E13:E20)</f>
        <v>0</v>
      </c>
      <c r="F21" s="187">
        <f>+SUM(F13:F20)</f>
        <v>0</v>
      </c>
      <c r="G21" s="187">
        <f>+SUM(G13:G20)</f>
        <v>0</v>
      </c>
      <c r="H21" s="150">
        <f t="shared" ref="H21:J21" si="5">+SUM(H13:H20)</f>
        <v>0</v>
      </c>
      <c r="I21" s="290">
        <f t="shared" ref="I21" si="6">+SUM(I13:I20)</f>
        <v>0</v>
      </c>
      <c r="J21" s="291">
        <f t="shared" si="5"/>
        <v>0</v>
      </c>
      <c r="K21" s="290">
        <f>+SUM(K13:K20)</f>
        <v>0</v>
      </c>
      <c r="L21" s="293">
        <f>+SUM(L13:L20)</f>
        <v>0</v>
      </c>
      <c r="M21" s="293">
        <f>+SUM(M13:M20)</f>
        <v>0</v>
      </c>
      <c r="N21" s="291">
        <f>+SUM(N13:N20)</f>
        <v>0</v>
      </c>
    </row>
    <row r="22" spans="1:18" x14ac:dyDescent="0.3">
      <c r="A22" s="130"/>
      <c r="B22" s="185" t="s">
        <v>121</v>
      </c>
      <c r="C22" s="260">
        <f>+'Costo di Produzione'!$E$100</f>
        <v>0</v>
      </c>
      <c r="D22" s="400"/>
      <c r="E22" s="400"/>
      <c r="F22" s="260">
        <f t="shared" ref="F22:F23" si="7">+C22-E22</f>
        <v>0</v>
      </c>
      <c r="G22" s="91">
        <f>+F22*O27</f>
        <v>0</v>
      </c>
      <c r="H22" s="277"/>
      <c r="I22" s="442"/>
      <c r="J22" s="443"/>
      <c r="K22" s="191"/>
      <c r="L22" s="191"/>
      <c r="M22" s="191"/>
      <c r="N22" s="192"/>
    </row>
    <row r="23" spans="1:18" x14ac:dyDescent="0.3">
      <c r="A23" s="133"/>
      <c r="B23" s="93" t="s">
        <v>244</v>
      </c>
      <c r="C23" s="169">
        <f>+'Costo di Produzione'!$E$104</f>
        <v>0</v>
      </c>
      <c r="D23" s="401"/>
      <c r="E23" s="401"/>
      <c r="F23" s="169">
        <f t="shared" si="7"/>
        <v>0</v>
      </c>
      <c r="G23" s="95">
        <f>+F23*O27</f>
        <v>0</v>
      </c>
      <c r="H23" s="278"/>
      <c r="I23" s="444"/>
      <c r="J23" s="169"/>
      <c r="K23" s="107"/>
      <c r="L23" s="107"/>
      <c r="M23" s="107"/>
      <c r="N23" s="174"/>
    </row>
    <row r="24" spans="1:18" x14ac:dyDescent="0.3">
      <c r="A24" s="133"/>
      <c r="B24" s="93" t="s">
        <v>245</v>
      </c>
      <c r="C24" s="253"/>
      <c r="D24" s="169"/>
      <c r="E24" s="169"/>
      <c r="F24" s="169">
        <f>+E21+E22+E23</f>
        <v>0</v>
      </c>
      <c r="G24" s="95">
        <f>+F24*O27</f>
        <v>0</v>
      </c>
      <c r="H24" s="278"/>
      <c r="I24" s="444"/>
      <c r="J24" s="169"/>
      <c r="K24" s="107"/>
      <c r="L24" s="107"/>
      <c r="M24" s="107"/>
      <c r="N24" s="174"/>
      <c r="O24" s="3" t="s">
        <v>315</v>
      </c>
    </row>
    <row r="25" spans="1:18" x14ac:dyDescent="0.3">
      <c r="A25" s="167"/>
      <c r="B25" s="272" t="s">
        <v>308</v>
      </c>
      <c r="C25" s="270"/>
      <c r="D25" s="402"/>
      <c r="E25" s="261"/>
      <c r="F25" s="261"/>
      <c r="G25" s="99"/>
      <c r="H25" s="279"/>
      <c r="I25" s="444"/>
      <c r="J25" s="169"/>
      <c r="K25" s="107"/>
      <c r="L25" s="107"/>
      <c r="M25" s="107"/>
      <c r="N25" s="174"/>
      <c r="O25" s="258">
        <f>+IF(D25&gt;(+D21+D22+D23)*0.15,(+D21+D22+D23)*0.15,+D25)</f>
        <v>0</v>
      </c>
    </row>
    <row r="26" spans="1:18" ht="16.899999999999999" customHeight="1" x14ac:dyDescent="0.3">
      <c r="A26" s="551" t="s">
        <v>131</v>
      </c>
      <c r="B26" s="552"/>
      <c r="C26" s="259">
        <f>+SUM(C21:C25)</f>
        <v>0</v>
      </c>
      <c r="D26" s="259">
        <f t="shared" ref="D26:F26" si="8">+SUM(D21:D25)</f>
        <v>0</v>
      </c>
      <c r="E26" s="259">
        <f t="shared" si="8"/>
        <v>0</v>
      </c>
      <c r="F26" s="259">
        <f t="shared" si="8"/>
        <v>0</v>
      </c>
      <c r="G26" s="186">
        <f>-'Costo di Produzione'!$E$77</f>
        <v>0</v>
      </c>
      <c r="H26" s="229"/>
      <c r="I26" s="133"/>
      <c r="J26" s="169"/>
      <c r="K26" s="107"/>
      <c r="L26" s="107"/>
      <c r="M26" s="107"/>
      <c r="N26" s="174"/>
      <c r="O26" s="3" t="s">
        <v>348</v>
      </c>
    </row>
    <row r="27" spans="1:18" ht="15.75" thickBot="1" x14ac:dyDescent="0.35">
      <c r="A27" s="280"/>
      <c r="B27" s="281" t="s">
        <v>103</v>
      </c>
      <c r="C27" s="282">
        <f>-C26+'Costo di Produzione'!$E$71</f>
        <v>0</v>
      </c>
      <c r="D27" s="283"/>
      <c r="E27" s="283"/>
      <c r="F27" s="283"/>
      <c r="G27" s="283">
        <f>+G26-SUM(G21:G25)</f>
        <v>0</v>
      </c>
      <c r="H27" s="284"/>
      <c r="I27" s="126"/>
      <c r="J27" s="175"/>
      <c r="K27" s="175"/>
      <c r="L27" s="175"/>
      <c r="M27" s="175"/>
      <c r="N27" s="179"/>
      <c r="O27" s="264">
        <f>+IF(F26&gt;0,G26/F26,0)</f>
        <v>0</v>
      </c>
    </row>
    <row r="28" spans="1:18" x14ac:dyDescent="0.3">
      <c r="A28" s="233" t="s">
        <v>240</v>
      </c>
      <c r="B28" s="107"/>
      <c r="C28" s="107"/>
      <c r="D28" s="169"/>
      <c r="E28" s="169"/>
      <c r="F28" s="169"/>
      <c r="G28" s="169"/>
      <c r="H28" s="107"/>
      <c r="I28" s="191"/>
      <c r="J28" s="191"/>
      <c r="K28" s="191"/>
      <c r="L28" s="191"/>
      <c r="M28" s="191"/>
      <c r="N28" s="191"/>
    </row>
    <row r="29" spans="1:18" ht="30" customHeight="1" x14ac:dyDescent="0.3">
      <c r="A29" s="133"/>
      <c r="B29" s="600" t="s">
        <v>382</v>
      </c>
      <c r="C29" s="601"/>
      <c r="D29" s="601"/>
      <c r="E29" s="601"/>
      <c r="F29" s="601"/>
      <c r="G29" s="601"/>
      <c r="H29" s="601"/>
      <c r="I29" s="601"/>
      <c r="J29" s="601"/>
      <c r="K29" s="601"/>
      <c r="L29" s="601"/>
      <c r="M29" s="601"/>
      <c r="N29" s="602"/>
    </row>
    <row r="30" spans="1:18" ht="5.0999999999999996" customHeight="1" thickBot="1" x14ac:dyDescent="0.35">
      <c r="A30" s="126"/>
      <c r="B30" s="175"/>
      <c r="C30" s="175"/>
      <c r="D30" s="178"/>
      <c r="E30" s="178"/>
      <c r="F30" s="178"/>
      <c r="G30" s="178"/>
      <c r="H30" s="175"/>
      <c r="I30" s="175"/>
      <c r="J30" s="175"/>
      <c r="K30" s="107"/>
      <c r="L30" s="107"/>
      <c r="M30" s="175"/>
      <c r="N30" s="175"/>
    </row>
    <row r="31" spans="1:18" x14ac:dyDescent="0.3">
      <c r="A31" s="295" t="s">
        <v>247</v>
      </c>
      <c r="B31" s="296"/>
      <c r="C31" s="190"/>
      <c r="D31" s="587" t="s">
        <v>248</v>
      </c>
      <c r="E31" s="592" t="s">
        <v>380</v>
      </c>
      <c r="F31" s="594" t="s">
        <v>379</v>
      </c>
      <c r="G31" s="587" t="s">
        <v>323</v>
      </c>
      <c r="H31" s="587" t="s">
        <v>377</v>
      </c>
      <c r="I31" s="587" t="s">
        <v>378</v>
      </c>
      <c r="J31" s="596" t="s">
        <v>381</v>
      </c>
      <c r="K31" s="255"/>
      <c r="L31" s="255"/>
      <c r="M31" s="191"/>
      <c r="N31" s="191"/>
    </row>
    <row r="32" spans="1:18" x14ac:dyDescent="0.3">
      <c r="A32" s="133"/>
      <c r="B32" s="348" t="s">
        <v>216</v>
      </c>
      <c r="C32" s="408"/>
      <c r="D32" s="588"/>
      <c r="E32" s="593"/>
      <c r="F32" s="595"/>
      <c r="G32" s="588"/>
      <c r="H32" s="588"/>
      <c r="I32" s="588"/>
      <c r="J32" s="597"/>
      <c r="K32" s="263"/>
      <c r="L32" s="263"/>
      <c r="M32" s="107"/>
      <c r="N32" s="107"/>
    </row>
    <row r="33" spans="1:18" ht="15" customHeight="1" x14ac:dyDescent="0.3">
      <c r="A33" s="167"/>
      <c r="B33" s="348" t="s">
        <v>220</v>
      </c>
      <c r="C33" s="408"/>
      <c r="D33" s="99">
        <f>+IF($G$5="Girato Lazio",+$G$7*J21,+L21)</f>
        <v>0</v>
      </c>
      <c r="E33" s="210">
        <f>+H21-IF($G$5="Speso Lazio",+M21,I21)</f>
        <v>0</v>
      </c>
      <c r="F33" s="115">
        <f>+IF($G$5="Speso Lazio",+M21,I21)</f>
        <v>0</v>
      </c>
      <c r="G33" s="99">
        <f>+IF(E33&lt;(0.25*F33),E33,0.25*F33)</f>
        <v>0</v>
      </c>
      <c r="H33" s="99">
        <f>+C32+C33</f>
        <v>0</v>
      </c>
      <c r="I33" s="99">
        <f>+D33*0.15</f>
        <v>0</v>
      </c>
      <c r="J33" s="211">
        <f>+SUM(F33:I33)</f>
        <v>0</v>
      </c>
      <c r="K33" s="132"/>
      <c r="L33" s="132"/>
      <c r="M33" s="107"/>
      <c r="N33" s="107"/>
    </row>
    <row r="34" spans="1:18" ht="4.9000000000000004" customHeight="1" thickBot="1" x14ac:dyDescent="0.35">
      <c r="A34" s="126"/>
      <c r="B34" s="175"/>
      <c r="C34" s="175"/>
      <c r="D34" s="175"/>
      <c r="E34" s="175"/>
      <c r="F34" s="175"/>
      <c r="G34" s="175"/>
      <c r="H34" s="175"/>
      <c r="I34" s="175"/>
      <c r="J34" s="175"/>
      <c r="K34" s="175"/>
      <c r="L34" s="175"/>
      <c r="M34" s="175"/>
      <c r="N34" s="175"/>
    </row>
    <row r="35" spans="1:18" ht="15" customHeight="1" thickBot="1" x14ac:dyDescent="0.35">
      <c r="A35" s="193"/>
      <c r="B35" s="294" t="s">
        <v>328</v>
      </c>
      <c r="C35" s="265">
        <f>+Coproduttori!$B$143</f>
        <v>0</v>
      </c>
      <c r="D35" s="256"/>
      <c r="E35" s="256"/>
      <c r="F35" s="256"/>
      <c r="G35" s="256"/>
      <c r="H35" s="256"/>
      <c r="I35" s="585" t="s">
        <v>127</v>
      </c>
      <c r="J35" s="586"/>
      <c r="K35" s="589" t="s">
        <v>128</v>
      </c>
      <c r="L35" s="590"/>
      <c r="M35" s="590"/>
      <c r="N35" s="591"/>
    </row>
    <row r="36" spans="1:18" ht="15" customHeight="1" x14ac:dyDescent="0.3">
      <c r="A36" s="176" t="s">
        <v>307</v>
      </c>
      <c r="B36" s="191"/>
      <c r="C36" s="191"/>
      <c r="D36" s="191"/>
      <c r="E36" s="191"/>
      <c r="F36" s="191"/>
      <c r="G36" s="191"/>
      <c r="H36" s="191"/>
      <c r="I36" s="582" t="str">
        <f>+IF($G$5="Girato Lazio","DA COMPILARE","NON COMPILARE")</f>
        <v>NON COMPILARE</v>
      </c>
      <c r="J36" s="584"/>
      <c r="K36" s="582" t="str">
        <f>+IF($G$5="Speso Lazio","DA COMPILARE","NON COMPILARE")</f>
        <v>NON COMPILARE</v>
      </c>
      <c r="L36" s="583"/>
      <c r="M36" s="583"/>
      <c r="N36" s="584"/>
    </row>
    <row r="37" spans="1:18" ht="15" customHeight="1" x14ac:dyDescent="0.3">
      <c r="A37" s="273"/>
      <c r="B37" s="268"/>
      <c r="C37" s="184" t="s">
        <v>125</v>
      </c>
      <c r="D37" s="183" t="s">
        <v>126</v>
      </c>
      <c r="E37" s="183" t="s">
        <v>313</v>
      </c>
      <c r="F37" s="183" t="s">
        <v>314</v>
      </c>
      <c r="G37" s="183" t="s">
        <v>318</v>
      </c>
      <c r="H37" s="183" t="s">
        <v>319</v>
      </c>
      <c r="I37" s="285" t="s">
        <v>320</v>
      </c>
      <c r="J37" s="274" t="s">
        <v>321</v>
      </c>
      <c r="K37" s="292" t="s">
        <v>324</v>
      </c>
      <c r="L37" s="262" t="s">
        <v>321</v>
      </c>
      <c r="M37" s="262" t="s">
        <v>325</v>
      </c>
      <c r="N37" s="441" t="s">
        <v>374</v>
      </c>
    </row>
    <row r="38" spans="1:18" ht="90" customHeight="1" x14ac:dyDescent="0.3">
      <c r="A38" s="275"/>
      <c r="B38" s="269"/>
      <c r="C38" s="266" t="s">
        <v>310</v>
      </c>
      <c r="D38" s="267" t="s">
        <v>311</v>
      </c>
      <c r="E38" s="267" t="s">
        <v>312</v>
      </c>
      <c r="F38" s="267" t="s">
        <v>327</v>
      </c>
      <c r="G38" s="267" t="s">
        <v>270</v>
      </c>
      <c r="H38" s="267" t="s">
        <v>373</v>
      </c>
      <c r="I38" s="286" t="s">
        <v>129</v>
      </c>
      <c r="J38" s="276" t="s">
        <v>322</v>
      </c>
      <c r="K38" s="286" t="s">
        <v>123</v>
      </c>
      <c r="L38" s="267" t="s">
        <v>130</v>
      </c>
      <c r="M38" s="267" t="s">
        <v>129</v>
      </c>
      <c r="N38" s="276" t="s">
        <v>375</v>
      </c>
    </row>
    <row r="39" spans="1:18" x14ac:dyDescent="0.3">
      <c r="A39" s="188">
        <v>1</v>
      </c>
      <c r="B39" s="185" t="s">
        <v>37</v>
      </c>
      <c r="C39" s="91">
        <f>+'Costo di Produzione'!$F$7-'Costo di Produzione'!$F$93-'Costo di Produzione'!$F$94</f>
        <v>0</v>
      </c>
      <c r="D39" s="398"/>
      <c r="E39" s="398"/>
      <c r="F39" s="91">
        <f>+C39-E39</f>
        <v>0</v>
      </c>
      <c r="G39" s="91">
        <f>+F39*O53</f>
        <v>0</v>
      </c>
      <c r="H39" s="260">
        <f>+F39-G39</f>
        <v>0</v>
      </c>
      <c r="I39" s="287">
        <f>+H39*$G$7</f>
        <v>0</v>
      </c>
      <c r="J39" s="403"/>
      <c r="K39" s="405"/>
      <c r="L39" s="438"/>
      <c r="M39" s="91">
        <f t="shared" ref="M39:M46" si="9">+IF(K39&gt;H39,H39,K39)</f>
        <v>0</v>
      </c>
      <c r="N39" s="119">
        <f>+H39-M39</f>
        <v>0</v>
      </c>
      <c r="O39" s="7"/>
      <c r="P39" s="7"/>
      <c r="Q39" s="7"/>
      <c r="R39" s="7"/>
    </row>
    <row r="40" spans="1:18" x14ac:dyDescent="0.3">
      <c r="A40" s="177">
        <v>2</v>
      </c>
      <c r="B40" s="93" t="s">
        <v>243</v>
      </c>
      <c r="C40" s="95">
        <f>+'Costo di Produzione'!$F$13-'Costo di Produzione'!$F$95</f>
        <v>0</v>
      </c>
      <c r="D40" s="391"/>
      <c r="E40" s="391"/>
      <c r="F40" s="95">
        <f t="shared" ref="F40:F46" si="10">+C40-E40</f>
        <v>0</v>
      </c>
      <c r="G40" s="95">
        <f>+F40*O53</f>
        <v>0</v>
      </c>
      <c r="H40" s="169">
        <f t="shared" ref="H40:H46" si="11">+F40-G40</f>
        <v>0</v>
      </c>
      <c r="I40" s="288">
        <f t="shared" ref="I40:I46" si="12">+H40*$G$7</f>
        <v>0</v>
      </c>
      <c r="J40" s="393"/>
      <c r="K40" s="406"/>
      <c r="L40" s="439"/>
      <c r="M40" s="95">
        <f t="shared" si="9"/>
        <v>0</v>
      </c>
      <c r="N40" s="116">
        <f t="shared" ref="N40:N46" si="13">+H40-M40</f>
        <v>0</v>
      </c>
      <c r="O40" s="7"/>
      <c r="P40" s="7"/>
      <c r="Q40" s="7"/>
      <c r="R40" s="7"/>
    </row>
    <row r="41" spans="1:18" x14ac:dyDescent="0.3">
      <c r="A41" s="92">
        <v>3</v>
      </c>
      <c r="B41" s="93" t="s">
        <v>8</v>
      </c>
      <c r="C41" s="95">
        <f>+'Costo di Produzione'!$F$16-'Costo di Produzione'!$F$96</f>
        <v>0</v>
      </c>
      <c r="D41" s="391"/>
      <c r="E41" s="391"/>
      <c r="F41" s="95">
        <f t="shared" si="10"/>
        <v>0</v>
      </c>
      <c r="G41" s="95">
        <f>+F41*O53</f>
        <v>0</v>
      </c>
      <c r="H41" s="169">
        <f t="shared" si="11"/>
        <v>0</v>
      </c>
      <c r="I41" s="288">
        <f t="shared" si="12"/>
        <v>0</v>
      </c>
      <c r="J41" s="393"/>
      <c r="K41" s="406"/>
      <c r="L41" s="439"/>
      <c r="M41" s="95">
        <f t="shared" si="9"/>
        <v>0</v>
      </c>
      <c r="N41" s="116">
        <f t="shared" si="13"/>
        <v>0</v>
      </c>
      <c r="O41" s="7"/>
      <c r="P41" s="7"/>
      <c r="Q41" s="7"/>
      <c r="R41" s="7"/>
    </row>
    <row r="42" spans="1:18" x14ac:dyDescent="0.3">
      <c r="A42" s="177">
        <v>4</v>
      </c>
      <c r="B42" s="93" t="s">
        <v>12</v>
      </c>
      <c r="C42" s="95">
        <f>+'Costo di Produzione'!$F$21</f>
        <v>0</v>
      </c>
      <c r="D42" s="391"/>
      <c r="E42" s="391"/>
      <c r="F42" s="95">
        <f t="shared" si="10"/>
        <v>0</v>
      </c>
      <c r="G42" s="95">
        <f>+F42*O53</f>
        <v>0</v>
      </c>
      <c r="H42" s="169">
        <f t="shared" si="11"/>
        <v>0</v>
      </c>
      <c r="I42" s="288">
        <f t="shared" si="12"/>
        <v>0</v>
      </c>
      <c r="J42" s="393"/>
      <c r="K42" s="406"/>
      <c r="L42" s="439"/>
      <c r="M42" s="95">
        <f t="shared" si="9"/>
        <v>0</v>
      </c>
      <c r="N42" s="116">
        <f t="shared" si="13"/>
        <v>0</v>
      </c>
      <c r="O42" s="7"/>
      <c r="P42" s="7"/>
      <c r="Q42" s="7"/>
      <c r="R42" s="7"/>
    </row>
    <row r="43" spans="1:18" x14ac:dyDescent="0.3">
      <c r="A43" s="177">
        <v>5</v>
      </c>
      <c r="B43" s="93" t="s">
        <v>22</v>
      </c>
      <c r="C43" s="95">
        <f>+'Costo di Produzione'!$F$37</f>
        <v>0</v>
      </c>
      <c r="D43" s="391"/>
      <c r="E43" s="391"/>
      <c r="F43" s="95">
        <f t="shared" si="10"/>
        <v>0</v>
      </c>
      <c r="G43" s="95">
        <f>+F43*O53</f>
        <v>0</v>
      </c>
      <c r="H43" s="169">
        <f t="shared" si="11"/>
        <v>0</v>
      </c>
      <c r="I43" s="288">
        <f t="shared" si="12"/>
        <v>0</v>
      </c>
      <c r="J43" s="393"/>
      <c r="K43" s="406"/>
      <c r="L43" s="439"/>
      <c r="M43" s="95">
        <f t="shared" si="9"/>
        <v>0</v>
      </c>
      <c r="N43" s="116">
        <f t="shared" si="13"/>
        <v>0</v>
      </c>
      <c r="O43" s="7"/>
      <c r="P43" s="7"/>
      <c r="Q43" s="7"/>
      <c r="R43" s="7"/>
    </row>
    <row r="44" spans="1:18" x14ac:dyDescent="0.3">
      <c r="A44" s="92">
        <v>6</v>
      </c>
      <c r="B44" s="93" t="s">
        <v>89</v>
      </c>
      <c r="C44" s="95">
        <f>+'Costo di Produzione'!$F$46</f>
        <v>0</v>
      </c>
      <c r="D44" s="391"/>
      <c r="E44" s="391"/>
      <c r="F44" s="95">
        <f t="shared" si="10"/>
        <v>0</v>
      </c>
      <c r="G44" s="95">
        <f>+F44*O53</f>
        <v>0</v>
      </c>
      <c r="H44" s="169">
        <f t="shared" si="11"/>
        <v>0</v>
      </c>
      <c r="I44" s="288">
        <f t="shared" si="12"/>
        <v>0</v>
      </c>
      <c r="J44" s="393"/>
      <c r="K44" s="406"/>
      <c r="L44" s="439"/>
      <c r="M44" s="95">
        <f t="shared" si="9"/>
        <v>0</v>
      </c>
      <c r="N44" s="116">
        <f t="shared" si="13"/>
        <v>0</v>
      </c>
      <c r="O44" s="7"/>
      <c r="P44" s="7"/>
      <c r="Q44" s="7"/>
      <c r="R44" s="7"/>
    </row>
    <row r="45" spans="1:18" x14ac:dyDescent="0.3">
      <c r="A45" s="92">
        <v>7</v>
      </c>
      <c r="B45" s="93" t="s">
        <v>77</v>
      </c>
      <c r="C45" s="95">
        <f>+'Costo di Produzione'!$F$56-'Costo di Produzione'!$F$88-'Costo di Produzione'!$F$89-'Costo di Produzione'!$F$90-'Costo di Produzione'!$F$91-'Costo di Produzione'!$F$102</f>
        <v>0</v>
      </c>
      <c r="D45" s="391"/>
      <c r="E45" s="391">
        <f>-O51+'Costo di Produzione'!$F$59</f>
        <v>0</v>
      </c>
      <c r="F45" s="95">
        <f t="shared" si="10"/>
        <v>0</v>
      </c>
      <c r="G45" s="95">
        <f>+F45*O53</f>
        <v>0</v>
      </c>
      <c r="H45" s="169">
        <f t="shared" si="11"/>
        <v>0</v>
      </c>
      <c r="I45" s="288">
        <f t="shared" si="12"/>
        <v>0</v>
      </c>
      <c r="J45" s="393"/>
      <c r="K45" s="406"/>
      <c r="L45" s="439"/>
      <c r="M45" s="95">
        <f t="shared" si="9"/>
        <v>0</v>
      </c>
      <c r="N45" s="116">
        <f t="shared" si="13"/>
        <v>0</v>
      </c>
      <c r="O45" s="7"/>
      <c r="P45" s="7"/>
      <c r="Q45" s="7"/>
      <c r="R45" s="7"/>
    </row>
    <row r="46" spans="1:18" ht="15" customHeight="1" x14ac:dyDescent="0.3">
      <c r="A46" s="96">
        <v>8</v>
      </c>
      <c r="B46" s="97" t="s">
        <v>231</v>
      </c>
      <c r="C46" s="99">
        <f>+'Costo di Produzione'!$F$65-'Costo di Produzione'!$F$92-'Costo di Produzione'!$F$97-'Costo di Produzione'!$F$98-'Costo di Produzione'!$F$99-'Costo di Produzione'!$F$103</f>
        <v>0</v>
      </c>
      <c r="D46" s="399"/>
      <c r="E46" s="399"/>
      <c r="F46" s="99">
        <f t="shared" si="10"/>
        <v>0</v>
      </c>
      <c r="G46" s="99">
        <f>+F46*O53</f>
        <v>0</v>
      </c>
      <c r="H46" s="261">
        <f t="shared" si="11"/>
        <v>0</v>
      </c>
      <c r="I46" s="289">
        <f t="shared" si="12"/>
        <v>0</v>
      </c>
      <c r="J46" s="404"/>
      <c r="K46" s="407"/>
      <c r="L46" s="440"/>
      <c r="M46" s="99">
        <f t="shared" si="9"/>
        <v>0</v>
      </c>
      <c r="N46" s="117">
        <f t="shared" si="13"/>
        <v>0</v>
      </c>
    </row>
    <row r="47" spans="1:18" ht="15.75" thickBot="1" x14ac:dyDescent="0.35">
      <c r="A47" s="551" t="s">
        <v>316</v>
      </c>
      <c r="B47" s="552"/>
      <c r="C47" s="187">
        <f>+SUM(C39:C46)</f>
        <v>0</v>
      </c>
      <c r="D47" s="187">
        <f>+SUM(D39:D46)</f>
        <v>0</v>
      </c>
      <c r="E47" s="187">
        <f>+SUM(E39:E46)</f>
        <v>0</v>
      </c>
      <c r="F47" s="187">
        <f>+SUM(F39:F46)</f>
        <v>0</v>
      </c>
      <c r="G47" s="187">
        <f>+SUM(G39:G46)</f>
        <v>0</v>
      </c>
      <c r="H47" s="150">
        <f t="shared" ref="H47:J47" si="14">+SUM(H39:H46)</f>
        <v>0</v>
      </c>
      <c r="I47" s="290">
        <f t="shared" si="14"/>
        <v>0</v>
      </c>
      <c r="J47" s="291">
        <f t="shared" si="14"/>
        <v>0</v>
      </c>
      <c r="K47" s="290">
        <f>+SUM(K39:K46)</f>
        <v>0</v>
      </c>
      <c r="L47" s="293">
        <f>+SUM(L39:L46)</f>
        <v>0</v>
      </c>
      <c r="M47" s="293">
        <f>+SUM(M39:M46)</f>
        <v>0</v>
      </c>
      <c r="N47" s="291">
        <f>+SUM(N39:N46)</f>
        <v>0</v>
      </c>
    </row>
    <row r="48" spans="1:18" x14ac:dyDescent="0.3">
      <c r="A48" s="130"/>
      <c r="B48" s="185" t="s">
        <v>121</v>
      </c>
      <c r="C48" s="260">
        <f>+'Costo di Produzione'!$F$100</f>
        <v>0</v>
      </c>
      <c r="D48" s="400"/>
      <c r="E48" s="400"/>
      <c r="F48" s="260">
        <f t="shared" ref="F48:F49" si="15">+C48-E48</f>
        <v>0</v>
      </c>
      <c r="G48" s="91">
        <f>+F48*O53</f>
        <v>0</v>
      </c>
      <c r="H48" s="277"/>
      <c r="I48" s="442"/>
      <c r="J48" s="443"/>
      <c r="K48" s="191"/>
      <c r="L48" s="191"/>
      <c r="M48" s="191"/>
      <c r="N48" s="192"/>
    </row>
    <row r="49" spans="1:15" x14ac:dyDescent="0.3">
      <c r="A49" s="133"/>
      <c r="B49" s="93" t="s">
        <v>244</v>
      </c>
      <c r="C49" s="169">
        <f>+'Costo di Produzione'!$F$104</f>
        <v>0</v>
      </c>
      <c r="D49" s="401"/>
      <c r="E49" s="401"/>
      <c r="F49" s="169">
        <f t="shared" si="15"/>
        <v>0</v>
      </c>
      <c r="G49" s="95">
        <f>+F49*O53</f>
        <v>0</v>
      </c>
      <c r="H49" s="278"/>
      <c r="I49" s="444"/>
      <c r="J49" s="169"/>
      <c r="K49" s="107"/>
      <c r="L49" s="107"/>
      <c r="M49" s="107"/>
      <c r="N49" s="174"/>
    </row>
    <row r="50" spans="1:15" x14ac:dyDescent="0.3">
      <c r="A50" s="133"/>
      <c r="B50" s="93" t="s">
        <v>245</v>
      </c>
      <c r="C50" s="253"/>
      <c r="D50" s="169"/>
      <c r="E50" s="169"/>
      <c r="F50" s="169">
        <f>+E47+E48+E49</f>
        <v>0</v>
      </c>
      <c r="G50" s="95">
        <f>+F50*O53</f>
        <v>0</v>
      </c>
      <c r="H50" s="278"/>
      <c r="I50" s="444"/>
      <c r="J50" s="169"/>
      <c r="K50" s="107"/>
      <c r="L50" s="107"/>
      <c r="M50" s="107"/>
      <c r="N50" s="174"/>
      <c r="O50" s="3" t="s">
        <v>315</v>
      </c>
    </row>
    <row r="51" spans="1:15" x14ac:dyDescent="0.3">
      <c r="A51" s="167"/>
      <c r="B51" s="272" t="s">
        <v>308</v>
      </c>
      <c r="C51" s="270"/>
      <c r="D51" s="402"/>
      <c r="E51" s="261"/>
      <c r="F51" s="261"/>
      <c r="G51" s="99"/>
      <c r="H51" s="279"/>
      <c r="I51" s="444"/>
      <c r="J51" s="169"/>
      <c r="K51" s="107"/>
      <c r="L51" s="107"/>
      <c r="M51" s="107"/>
      <c r="N51" s="174"/>
      <c r="O51" s="258">
        <f>+IF(D51&gt;(+D47+D48+D49)*0.15,(+D47+D48+D49)*0.15,+D51)</f>
        <v>0</v>
      </c>
    </row>
    <row r="52" spans="1:15" ht="16.899999999999999" customHeight="1" x14ac:dyDescent="0.3">
      <c r="A52" s="551" t="s">
        <v>131</v>
      </c>
      <c r="B52" s="552"/>
      <c r="C52" s="259">
        <f>+SUM(C47:C51)</f>
        <v>0</v>
      </c>
      <c r="D52" s="259">
        <f t="shared" ref="D52" si="16">+SUM(D47:D51)</f>
        <v>0</v>
      </c>
      <c r="E52" s="259">
        <f t="shared" ref="E52" si="17">+SUM(E47:E51)</f>
        <v>0</v>
      </c>
      <c r="F52" s="259">
        <f t="shared" ref="F52" si="18">+SUM(F47:F51)</f>
        <v>0</v>
      </c>
      <c r="G52" s="186">
        <f>-'Costo di Produzione'!$F$77</f>
        <v>0</v>
      </c>
      <c r="H52" s="229"/>
      <c r="I52" s="133"/>
      <c r="J52" s="169"/>
      <c r="K52" s="107"/>
      <c r="L52" s="107"/>
      <c r="M52" s="107"/>
      <c r="N52" s="174"/>
      <c r="O52" s="3" t="s">
        <v>348</v>
      </c>
    </row>
    <row r="53" spans="1:15" ht="15.75" thickBot="1" x14ac:dyDescent="0.35">
      <c r="A53" s="280"/>
      <c r="B53" s="281" t="s">
        <v>103</v>
      </c>
      <c r="C53" s="282">
        <f>-C52+'Costo di Produzione'!$F$71</f>
        <v>0</v>
      </c>
      <c r="D53" s="283"/>
      <c r="E53" s="283"/>
      <c r="F53" s="283"/>
      <c r="G53" s="283">
        <f>+G52-SUM(G47:G51)</f>
        <v>0</v>
      </c>
      <c r="H53" s="284"/>
      <c r="I53" s="126"/>
      <c r="J53" s="175"/>
      <c r="K53" s="175"/>
      <c r="L53" s="175"/>
      <c r="M53" s="175"/>
      <c r="N53" s="179"/>
      <c r="O53" s="264">
        <f>+IF(F52&gt;0,G52/F52,0)</f>
        <v>0</v>
      </c>
    </row>
    <row r="54" spans="1:15" x14ac:dyDescent="0.3">
      <c r="A54" s="180" t="s">
        <v>240</v>
      </c>
      <c r="B54" s="191"/>
      <c r="C54" s="191"/>
      <c r="D54" s="443"/>
      <c r="E54" s="443"/>
      <c r="F54" s="443"/>
      <c r="G54" s="443"/>
      <c r="H54" s="191"/>
      <c r="I54" s="191"/>
      <c r="J54" s="191"/>
      <c r="K54" s="191"/>
      <c r="L54" s="191"/>
      <c r="M54" s="191"/>
      <c r="N54" s="192"/>
    </row>
    <row r="55" spans="1:15" ht="30" customHeight="1" x14ac:dyDescent="0.3">
      <c r="A55" s="133"/>
      <c r="B55" s="600" t="s">
        <v>382</v>
      </c>
      <c r="C55" s="601"/>
      <c r="D55" s="601"/>
      <c r="E55" s="601"/>
      <c r="F55" s="601"/>
      <c r="G55" s="601"/>
      <c r="H55" s="601"/>
      <c r="I55" s="601"/>
      <c r="J55" s="601"/>
      <c r="K55" s="601"/>
      <c r="L55" s="601"/>
      <c r="M55" s="601"/>
      <c r="N55" s="603"/>
    </row>
    <row r="56" spans="1:15" ht="5.0999999999999996" customHeight="1" thickBot="1" x14ac:dyDescent="0.35">
      <c r="A56" s="126"/>
      <c r="B56" s="175"/>
      <c r="C56" s="175"/>
      <c r="D56" s="178"/>
      <c r="E56" s="178"/>
      <c r="F56" s="178"/>
      <c r="G56" s="178"/>
      <c r="H56" s="175"/>
      <c r="I56" s="175"/>
      <c r="J56" s="175"/>
      <c r="K56" s="175"/>
      <c r="L56" s="175"/>
      <c r="M56" s="175"/>
      <c r="N56" s="179"/>
    </row>
    <row r="57" spans="1:15" ht="15" customHeight="1" x14ac:dyDescent="0.3">
      <c r="A57" s="295" t="s">
        <v>247</v>
      </c>
      <c r="B57" s="296"/>
      <c r="C57" s="190"/>
      <c r="D57" s="587" t="s">
        <v>248</v>
      </c>
      <c r="E57" s="592" t="s">
        <v>380</v>
      </c>
      <c r="F57" s="594" t="s">
        <v>379</v>
      </c>
      <c r="G57" s="587" t="s">
        <v>323</v>
      </c>
      <c r="H57" s="587" t="s">
        <v>377</v>
      </c>
      <c r="I57" s="587" t="s">
        <v>378</v>
      </c>
      <c r="J57" s="596" t="s">
        <v>381</v>
      </c>
      <c r="K57" s="255"/>
      <c r="L57" s="255"/>
      <c r="M57" s="191"/>
      <c r="N57" s="192"/>
    </row>
    <row r="58" spans="1:15" x14ac:dyDescent="0.3">
      <c r="A58" s="133"/>
      <c r="B58" s="348" t="s">
        <v>216</v>
      </c>
      <c r="C58" s="408"/>
      <c r="D58" s="588"/>
      <c r="E58" s="593"/>
      <c r="F58" s="595"/>
      <c r="G58" s="588"/>
      <c r="H58" s="588"/>
      <c r="I58" s="588"/>
      <c r="J58" s="597"/>
      <c r="K58" s="263"/>
      <c r="L58" s="263"/>
      <c r="M58" s="107"/>
      <c r="N58" s="174"/>
    </row>
    <row r="59" spans="1:15" ht="15" customHeight="1" x14ac:dyDescent="0.3">
      <c r="A59" s="167"/>
      <c r="B59" s="348" t="s">
        <v>220</v>
      </c>
      <c r="C59" s="408"/>
      <c r="D59" s="99">
        <f>+IF($G$5="Girato Lazio",+$G$7*J47,+L47)</f>
        <v>0</v>
      </c>
      <c r="E59" s="210">
        <f>+H47-IF($G$5="Speso Lazio",+M47,I47)</f>
        <v>0</v>
      </c>
      <c r="F59" s="115">
        <f>+IF($G$5="Speso Lazio",+M47,I47)</f>
        <v>0</v>
      </c>
      <c r="G59" s="99">
        <f>+IF(E59&lt;(0.25*F59),E59,0.25*F59)</f>
        <v>0</v>
      </c>
      <c r="H59" s="99">
        <f>+C58+C59</f>
        <v>0</v>
      </c>
      <c r="I59" s="99">
        <f>+D59*0.15</f>
        <v>0</v>
      </c>
      <c r="J59" s="211">
        <f>+SUM(F59:I59)</f>
        <v>0</v>
      </c>
      <c r="K59" s="132"/>
      <c r="L59" s="132"/>
      <c r="M59" s="107"/>
      <c r="N59" s="174"/>
    </row>
    <row r="60" spans="1:15" ht="4.9000000000000004" customHeight="1" thickBot="1" x14ac:dyDescent="0.35">
      <c r="A60" s="126"/>
      <c r="B60" s="175"/>
      <c r="C60" s="175"/>
      <c r="D60" s="175"/>
      <c r="E60" s="175"/>
      <c r="F60" s="175"/>
      <c r="G60" s="175"/>
      <c r="H60" s="175"/>
      <c r="I60" s="175"/>
      <c r="J60" s="175"/>
      <c r="K60" s="175"/>
      <c r="L60" s="175"/>
      <c r="M60" s="175"/>
      <c r="N60" s="179"/>
    </row>
    <row r="61" spans="1:15" ht="15" customHeight="1" thickBot="1" x14ac:dyDescent="0.35">
      <c r="A61" s="193"/>
      <c r="B61" s="294" t="s">
        <v>329</v>
      </c>
      <c r="C61" s="265">
        <f>+Coproduttori!$B$144</f>
        <v>0</v>
      </c>
      <c r="D61" s="256"/>
      <c r="E61" s="256"/>
      <c r="F61" s="256"/>
      <c r="G61" s="256"/>
      <c r="H61" s="256"/>
      <c r="I61" s="585" t="s">
        <v>127</v>
      </c>
      <c r="J61" s="586"/>
      <c r="K61" s="589" t="s">
        <v>128</v>
      </c>
      <c r="L61" s="590"/>
      <c r="M61" s="590"/>
      <c r="N61" s="591"/>
    </row>
    <row r="62" spans="1:15" ht="15" customHeight="1" x14ac:dyDescent="0.3">
      <c r="A62" s="176" t="s">
        <v>307</v>
      </c>
      <c r="B62" s="191"/>
      <c r="C62" s="191"/>
      <c r="D62" s="191"/>
      <c r="E62" s="191"/>
      <c r="F62" s="191"/>
      <c r="G62" s="191"/>
      <c r="H62" s="191"/>
      <c r="I62" s="582" t="str">
        <f>+IF($G$5="Girato Lazio","DA COMPILARE","NON COMPILARE")</f>
        <v>NON COMPILARE</v>
      </c>
      <c r="J62" s="584"/>
      <c r="K62" s="582" t="str">
        <f>+IF($G$5="Speso Lazio","DA COMPILARE","NON COMPILARE")</f>
        <v>NON COMPILARE</v>
      </c>
      <c r="L62" s="583"/>
      <c r="M62" s="583"/>
      <c r="N62" s="584"/>
    </row>
    <row r="63" spans="1:15" ht="15" customHeight="1" x14ac:dyDescent="0.3">
      <c r="A63" s="273"/>
      <c r="B63" s="268"/>
      <c r="C63" s="184" t="s">
        <v>125</v>
      </c>
      <c r="D63" s="183" t="s">
        <v>126</v>
      </c>
      <c r="E63" s="183" t="s">
        <v>313</v>
      </c>
      <c r="F63" s="183" t="s">
        <v>314</v>
      </c>
      <c r="G63" s="183" t="s">
        <v>318</v>
      </c>
      <c r="H63" s="183" t="s">
        <v>319</v>
      </c>
      <c r="I63" s="285" t="s">
        <v>320</v>
      </c>
      <c r="J63" s="274" t="s">
        <v>321</v>
      </c>
      <c r="K63" s="292" t="s">
        <v>324</v>
      </c>
      <c r="L63" s="262" t="s">
        <v>321</v>
      </c>
      <c r="M63" s="262" t="s">
        <v>325</v>
      </c>
      <c r="N63" s="441" t="s">
        <v>374</v>
      </c>
    </row>
    <row r="64" spans="1:15" ht="90" customHeight="1" x14ac:dyDescent="0.3">
      <c r="A64" s="275"/>
      <c r="B64" s="269"/>
      <c r="C64" s="266" t="s">
        <v>310</v>
      </c>
      <c r="D64" s="267" t="s">
        <v>311</v>
      </c>
      <c r="E64" s="267" t="s">
        <v>312</v>
      </c>
      <c r="F64" s="267" t="s">
        <v>327</v>
      </c>
      <c r="G64" s="267" t="s">
        <v>270</v>
      </c>
      <c r="H64" s="267" t="s">
        <v>373</v>
      </c>
      <c r="I64" s="286" t="s">
        <v>129</v>
      </c>
      <c r="J64" s="276" t="s">
        <v>322</v>
      </c>
      <c r="K64" s="286" t="s">
        <v>123</v>
      </c>
      <c r="L64" s="267" t="s">
        <v>130</v>
      </c>
      <c r="M64" s="267" t="s">
        <v>129</v>
      </c>
      <c r="N64" s="276" t="s">
        <v>375</v>
      </c>
    </row>
    <row r="65" spans="1:18" x14ac:dyDescent="0.3">
      <c r="A65" s="188">
        <v>1</v>
      </c>
      <c r="B65" s="185" t="s">
        <v>37</v>
      </c>
      <c r="C65" s="91">
        <f>+'Costo di Produzione'!$G$7-'Costo di Produzione'!$G$93-'Costo di Produzione'!$G$94</f>
        <v>0</v>
      </c>
      <c r="D65" s="398"/>
      <c r="E65" s="398"/>
      <c r="F65" s="91">
        <f>+C65-E65</f>
        <v>0</v>
      </c>
      <c r="G65" s="91">
        <f>+F65*O79</f>
        <v>0</v>
      </c>
      <c r="H65" s="260">
        <f>+F65-G65</f>
        <v>0</v>
      </c>
      <c r="I65" s="287">
        <f>+H65*$G$7</f>
        <v>0</v>
      </c>
      <c r="J65" s="403"/>
      <c r="K65" s="405"/>
      <c r="L65" s="438"/>
      <c r="M65" s="91">
        <f t="shared" ref="M65:M72" si="19">+IF(K65&gt;H65,H65,K65)</f>
        <v>0</v>
      </c>
      <c r="N65" s="119">
        <f>+H65-M65</f>
        <v>0</v>
      </c>
      <c r="O65" s="7"/>
      <c r="P65" s="7"/>
      <c r="Q65" s="7"/>
      <c r="R65" s="7"/>
    </row>
    <row r="66" spans="1:18" x14ac:dyDescent="0.3">
      <c r="A66" s="177">
        <v>2</v>
      </c>
      <c r="B66" s="93" t="s">
        <v>243</v>
      </c>
      <c r="C66" s="95">
        <f>+'Costo di Produzione'!$G$13-'Costo di Produzione'!$G$95</f>
        <v>0</v>
      </c>
      <c r="D66" s="391"/>
      <c r="E66" s="391"/>
      <c r="F66" s="95">
        <f t="shared" ref="F66:F72" si="20">+C66-E66</f>
        <v>0</v>
      </c>
      <c r="G66" s="95">
        <f>+F66*O79</f>
        <v>0</v>
      </c>
      <c r="H66" s="169">
        <f t="shared" ref="H66:H72" si="21">+F66-G66</f>
        <v>0</v>
      </c>
      <c r="I66" s="288">
        <f t="shared" ref="I66:I72" si="22">+H66*$G$7</f>
        <v>0</v>
      </c>
      <c r="J66" s="393"/>
      <c r="K66" s="406"/>
      <c r="L66" s="439"/>
      <c r="M66" s="95">
        <f t="shared" si="19"/>
        <v>0</v>
      </c>
      <c r="N66" s="116">
        <f t="shared" ref="N66:N72" si="23">+H66-M66</f>
        <v>0</v>
      </c>
      <c r="O66" s="7"/>
      <c r="P66" s="7"/>
      <c r="Q66" s="7"/>
      <c r="R66" s="7"/>
    </row>
    <row r="67" spans="1:18" x14ac:dyDescent="0.3">
      <c r="A67" s="92">
        <v>3</v>
      </c>
      <c r="B67" s="93" t="s">
        <v>8</v>
      </c>
      <c r="C67" s="95">
        <f>+'Costo di Produzione'!$G$16-'Costo di Produzione'!$G$96</f>
        <v>0</v>
      </c>
      <c r="D67" s="391"/>
      <c r="E67" s="391"/>
      <c r="F67" s="95">
        <f t="shared" si="20"/>
        <v>0</v>
      </c>
      <c r="G67" s="95">
        <f>+F67*O79</f>
        <v>0</v>
      </c>
      <c r="H67" s="169">
        <f t="shared" si="21"/>
        <v>0</v>
      </c>
      <c r="I67" s="288">
        <f t="shared" si="22"/>
        <v>0</v>
      </c>
      <c r="J67" s="393"/>
      <c r="K67" s="406"/>
      <c r="L67" s="439"/>
      <c r="M67" s="95">
        <f t="shared" si="19"/>
        <v>0</v>
      </c>
      <c r="N67" s="116">
        <f t="shared" si="23"/>
        <v>0</v>
      </c>
      <c r="O67" s="7"/>
      <c r="P67" s="7"/>
      <c r="Q67" s="7"/>
      <c r="R67" s="7"/>
    </row>
    <row r="68" spans="1:18" x14ac:dyDescent="0.3">
      <c r="A68" s="177">
        <v>4</v>
      </c>
      <c r="B68" s="93" t="s">
        <v>12</v>
      </c>
      <c r="C68" s="95">
        <f>+'Costo di Produzione'!$G$21</f>
        <v>0</v>
      </c>
      <c r="D68" s="391"/>
      <c r="E68" s="391"/>
      <c r="F68" s="95">
        <f t="shared" si="20"/>
        <v>0</v>
      </c>
      <c r="G68" s="95">
        <f>+F68*O79</f>
        <v>0</v>
      </c>
      <c r="H68" s="169">
        <f t="shared" si="21"/>
        <v>0</v>
      </c>
      <c r="I68" s="288">
        <f t="shared" si="22"/>
        <v>0</v>
      </c>
      <c r="J68" s="393"/>
      <c r="K68" s="406"/>
      <c r="L68" s="439"/>
      <c r="M68" s="95">
        <f t="shared" si="19"/>
        <v>0</v>
      </c>
      <c r="N68" s="116">
        <f t="shared" si="23"/>
        <v>0</v>
      </c>
      <c r="O68" s="7"/>
      <c r="P68" s="7"/>
      <c r="Q68" s="7"/>
      <c r="R68" s="7"/>
    </row>
    <row r="69" spans="1:18" x14ac:dyDescent="0.3">
      <c r="A69" s="177">
        <v>5</v>
      </c>
      <c r="B69" s="93" t="s">
        <v>22</v>
      </c>
      <c r="C69" s="95">
        <f>+'Costo di Produzione'!$G$37</f>
        <v>0</v>
      </c>
      <c r="D69" s="391"/>
      <c r="E69" s="391"/>
      <c r="F69" s="95">
        <f t="shared" si="20"/>
        <v>0</v>
      </c>
      <c r="G69" s="95">
        <f>+F69*O79</f>
        <v>0</v>
      </c>
      <c r="H69" s="169">
        <f t="shared" si="21"/>
        <v>0</v>
      </c>
      <c r="I69" s="288">
        <f t="shared" si="22"/>
        <v>0</v>
      </c>
      <c r="J69" s="393"/>
      <c r="K69" s="406"/>
      <c r="L69" s="439"/>
      <c r="M69" s="95">
        <f t="shared" si="19"/>
        <v>0</v>
      </c>
      <c r="N69" s="116">
        <f t="shared" si="23"/>
        <v>0</v>
      </c>
      <c r="O69" s="7"/>
      <c r="P69" s="7"/>
      <c r="Q69" s="7"/>
      <c r="R69" s="7"/>
    </row>
    <row r="70" spans="1:18" x14ac:dyDescent="0.3">
      <c r="A70" s="92">
        <v>6</v>
      </c>
      <c r="B70" s="93" t="s">
        <v>89</v>
      </c>
      <c r="C70" s="95">
        <f>+'Costo di Produzione'!$G$46</f>
        <v>0</v>
      </c>
      <c r="D70" s="391"/>
      <c r="E70" s="391"/>
      <c r="F70" s="95">
        <f t="shared" si="20"/>
        <v>0</v>
      </c>
      <c r="G70" s="95">
        <f>+F70*O79</f>
        <v>0</v>
      </c>
      <c r="H70" s="169">
        <f t="shared" si="21"/>
        <v>0</v>
      </c>
      <c r="I70" s="288">
        <f t="shared" si="22"/>
        <v>0</v>
      </c>
      <c r="J70" s="393"/>
      <c r="K70" s="406"/>
      <c r="L70" s="439"/>
      <c r="M70" s="95">
        <f t="shared" si="19"/>
        <v>0</v>
      </c>
      <c r="N70" s="116">
        <f t="shared" si="23"/>
        <v>0</v>
      </c>
      <c r="O70" s="7"/>
      <c r="P70" s="7"/>
      <c r="Q70" s="7"/>
      <c r="R70" s="7"/>
    </row>
    <row r="71" spans="1:18" x14ac:dyDescent="0.3">
      <c r="A71" s="92">
        <v>7</v>
      </c>
      <c r="B71" s="93" t="s">
        <v>77</v>
      </c>
      <c r="C71" s="95">
        <f>+'Costo di Produzione'!$G$56-'Costo di Produzione'!$G$88-'Costo di Produzione'!$G$89-'Costo di Produzione'!$G$90-'Costo di Produzione'!$G$91-'Costo di Produzione'!$G$102</f>
        <v>0</v>
      </c>
      <c r="D71" s="391"/>
      <c r="E71" s="391">
        <f>-O77+'Costo di Produzione'!$G$59</f>
        <v>0</v>
      </c>
      <c r="F71" s="95">
        <f t="shared" si="20"/>
        <v>0</v>
      </c>
      <c r="G71" s="95">
        <f>+F71*O79</f>
        <v>0</v>
      </c>
      <c r="H71" s="169">
        <f t="shared" si="21"/>
        <v>0</v>
      </c>
      <c r="I71" s="288">
        <f t="shared" si="22"/>
        <v>0</v>
      </c>
      <c r="J71" s="393"/>
      <c r="K71" s="406"/>
      <c r="L71" s="439"/>
      <c r="M71" s="95">
        <f t="shared" si="19"/>
        <v>0</v>
      </c>
      <c r="N71" s="116">
        <f t="shared" si="23"/>
        <v>0</v>
      </c>
      <c r="O71" s="7"/>
      <c r="P71" s="7"/>
      <c r="Q71" s="7"/>
      <c r="R71" s="7"/>
    </row>
    <row r="72" spans="1:18" ht="15" customHeight="1" x14ac:dyDescent="0.3">
      <c r="A72" s="96">
        <v>8</v>
      </c>
      <c r="B72" s="97" t="s">
        <v>231</v>
      </c>
      <c r="C72" s="99">
        <f>+'Costo di Produzione'!$G$65-'Costo di Produzione'!$G$92-'Costo di Produzione'!$G$97-'Costo di Produzione'!$G$98-'Costo di Produzione'!$G$99-'Costo di Produzione'!$G$103</f>
        <v>0</v>
      </c>
      <c r="D72" s="399"/>
      <c r="E72" s="399"/>
      <c r="F72" s="99">
        <f t="shared" si="20"/>
        <v>0</v>
      </c>
      <c r="G72" s="99">
        <f>+F72*O79</f>
        <v>0</v>
      </c>
      <c r="H72" s="261">
        <f t="shared" si="21"/>
        <v>0</v>
      </c>
      <c r="I72" s="289">
        <f t="shared" si="22"/>
        <v>0</v>
      </c>
      <c r="J72" s="404"/>
      <c r="K72" s="407"/>
      <c r="L72" s="440"/>
      <c r="M72" s="99">
        <f t="shared" si="19"/>
        <v>0</v>
      </c>
      <c r="N72" s="117">
        <f t="shared" si="23"/>
        <v>0</v>
      </c>
    </row>
    <row r="73" spans="1:18" ht="15.75" thickBot="1" x14ac:dyDescent="0.35">
      <c r="A73" s="551" t="s">
        <v>316</v>
      </c>
      <c r="B73" s="552"/>
      <c r="C73" s="187">
        <f>+SUM(C65:C72)</f>
        <v>0</v>
      </c>
      <c r="D73" s="187">
        <f>+SUM(D65:D72)</f>
        <v>0</v>
      </c>
      <c r="E73" s="187">
        <f>+SUM(E65:E72)</f>
        <v>0</v>
      </c>
      <c r="F73" s="187">
        <f>+SUM(F65:F72)</f>
        <v>0</v>
      </c>
      <c r="G73" s="187">
        <f>+SUM(G65:G72)</f>
        <v>0</v>
      </c>
      <c r="H73" s="150">
        <f t="shared" ref="H73:J73" si="24">+SUM(H65:H72)</f>
        <v>0</v>
      </c>
      <c r="I73" s="290">
        <f t="shared" si="24"/>
        <v>0</v>
      </c>
      <c r="J73" s="291">
        <f t="shared" si="24"/>
        <v>0</v>
      </c>
      <c r="K73" s="290">
        <f>+SUM(K65:K72)</f>
        <v>0</v>
      </c>
      <c r="L73" s="293">
        <f>+SUM(L65:L72)</f>
        <v>0</v>
      </c>
      <c r="M73" s="293">
        <f>+SUM(M65:M72)</f>
        <v>0</v>
      </c>
      <c r="N73" s="291">
        <f>+SUM(N65:N72)</f>
        <v>0</v>
      </c>
    </row>
    <row r="74" spans="1:18" x14ac:dyDescent="0.3">
      <c r="A74" s="130"/>
      <c r="B74" s="185" t="s">
        <v>121</v>
      </c>
      <c r="C74" s="260">
        <f>+'Costo di Produzione'!$G$100</f>
        <v>0</v>
      </c>
      <c r="D74" s="400"/>
      <c r="E74" s="400"/>
      <c r="F74" s="260">
        <f t="shared" ref="F74:F75" si="25">+C74-E74</f>
        <v>0</v>
      </c>
      <c r="G74" s="91">
        <f>+F74*O79</f>
        <v>0</v>
      </c>
      <c r="H74" s="277"/>
      <c r="I74" s="442"/>
      <c r="J74" s="443"/>
      <c r="K74" s="191"/>
      <c r="L74" s="191"/>
      <c r="M74" s="191"/>
      <c r="N74" s="192"/>
    </row>
    <row r="75" spans="1:18" x14ac:dyDescent="0.3">
      <c r="A75" s="133"/>
      <c r="B75" s="93" t="s">
        <v>244</v>
      </c>
      <c r="C75" s="169">
        <f>+'Costo di Produzione'!$G$104</f>
        <v>0</v>
      </c>
      <c r="D75" s="401"/>
      <c r="E75" s="401"/>
      <c r="F75" s="169">
        <f t="shared" si="25"/>
        <v>0</v>
      </c>
      <c r="G75" s="95">
        <f>+F75*O79</f>
        <v>0</v>
      </c>
      <c r="H75" s="278"/>
      <c r="I75" s="444"/>
      <c r="J75" s="169"/>
      <c r="K75" s="107"/>
      <c r="L75" s="107"/>
      <c r="M75" s="107"/>
      <c r="N75" s="174"/>
    </row>
    <row r="76" spans="1:18" x14ac:dyDescent="0.3">
      <c r="A76" s="133"/>
      <c r="B76" s="93" t="s">
        <v>245</v>
      </c>
      <c r="C76" s="253"/>
      <c r="D76" s="169"/>
      <c r="E76" s="169"/>
      <c r="F76" s="169">
        <f>+E73+E74+E75</f>
        <v>0</v>
      </c>
      <c r="G76" s="95">
        <f>+F76*O79</f>
        <v>0</v>
      </c>
      <c r="H76" s="278"/>
      <c r="I76" s="444"/>
      <c r="J76" s="169"/>
      <c r="K76" s="107"/>
      <c r="L76" s="107"/>
      <c r="M76" s="107"/>
      <c r="N76" s="174"/>
      <c r="O76" s="3" t="s">
        <v>315</v>
      </c>
    </row>
    <row r="77" spans="1:18" x14ac:dyDescent="0.3">
      <c r="A77" s="167"/>
      <c r="B77" s="272" t="s">
        <v>308</v>
      </c>
      <c r="C77" s="270"/>
      <c r="D77" s="402"/>
      <c r="E77" s="261"/>
      <c r="F77" s="261"/>
      <c r="G77" s="99"/>
      <c r="H77" s="279"/>
      <c r="I77" s="444"/>
      <c r="J77" s="169"/>
      <c r="K77" s="107"/>
      <c r="L77" s="107"/>
      <c r="M77" s="107"/>
      <c r="N77" s="174"/>
      <c r="O77" s="258">
        <f>+IF(D77&gt;(+D73+D74+D75)*0.15,(+D73+D74+D75)*0.15,+D77)</f>
        <v>0</v>
      </c>
    </row>
    <row r="78" spans="1:18" ht="16.899999999999999" customHeight="1" x14ac:dyDescent="0.3">
      <c r="A78" s="551" t="s">
        <v>131</v>
      </c>
      <c r="B78" s="552"/>
      <c r="C78" s="259">
        <f>+SUM(C73:C77)</f>
        <v>0</v>
      </c>
      <c r="D78" s="259">
        <f t="shared" ref="D78" si="26">+SUM(D73:D77)</f>
        <v>0</v>
      </c>
      <c r="E78" s="259">
        <f t="shared" ref="E78" si="27">+SUM(E73:E77)</f>
        <v>0</v>
      </c>
      <c r="F78" s="259">
        <f t="shared" ref="F78" si="28">+SUM(F73:F77)</f>
        <v>0</v>
      </c>
      <c r="G78" s="186">
        <f>-'Costo di Produzione'!$G$77</f>
        <v>0</v>
      </c>
      <c r="H78" s="229"/>
      <c r="I78" s="133"/>
      <c r="J78" s="169"/>
      <c r="K78" s="107"/>
      <c r="L78" s="107"/>
      <c r="M78" s="107"/>
      <c r="N78" s="174"/>
      <c r="O78" s="3" t="s">
        <v>348</v>
      </c>
    </row>
    <row r="79" spans="1:18" ht="15.75" thickBot="1" x14ac:dyDescent="0.35">
      <c r="A79" s="280"/>
      <c r="B79" s="281" t="s">
        <v>103</v>
      </c>
      <c r="C79" s="282">
        <f>-C78+'Costo di Produzione'!$G$71</f>
        <v>0</v>
      </c>
      <c r="D79" s="283"/>
      <c r="E79" s="283"/>
      <c r="F79" s="283"/>
      <c r="G79" s="283">
        <f>+G78-SUM(G73:G77)</f>
        <v>0</v>
      </c>
      <c r="H79" s="284"/>
      <c r="I79" s="126"/>
      <c r="J79" s="175"/>
      <c r="K79" s="175"/>
      <c r="L79" s="175"/>
      <c r="M79" s="175"/>
      <c r="N79" s="179"/>
      <c r="O79" s="264">
        <f>+IF(F78&gt;0,G78/F78,0)</f>
        <v>0</v>
      </c>
    </row>
    <row r="80" spans="1:18" x14ac:dyDescent="0.3">
      <c r="A80" s="180" t="s">
        <v>240</v>
      </c>
      <c r="B80" s="191"/>
      <c r="C80" s="191"/>
      <c r="D80" s="443"/>
      <c r="E80" s="443"/>
      <c r="F80" s="443"/>
      <c r="G80" s="443"/>
      <c r="H80" s="191"/>
      <c r="I80" s="191"/>
      <c r="J80" s="191"/>
      <c r="K80" s="191"/>
      <c r="L80" s="191"/>
      <c r="M80" s="191"/>
      <c r="N80" s="192"/>
    </row>
    <row r="81" spans="1:18" ht="30" customHeight="1" x14ac:dyDescent="0.3">
      <c r="A81" s="133"/>
      <c r="B81" s="600" t="s">
        <v>382</v>
      </c>
      <c r="C81" s="601"/>
      <c r="D81" s="601"/>
      <c r="E81" s="601"/>
      <c r="F81" s="601"/>
      <c r="G81" s="601"/>
      <c r="H81" s="601"/>
      <c r="I81" s="601"/>
      <c r="J81" s="601"/>
      <c r="K81" s="601"/>
      <c r="L81" s="601"/>
      <c r="M81" s="601"/>
      <c r="N81" s="603"/>
    </row>
    <row r="82" spans="1:18" ht="5.0999999999999996" customHeight="1" thickBot="1" x14ac:dyDescent="0.35">
      <c r="A82" s="126"/>
      <c r="B82" s="175"/>
      <c r="C82" s="175"/>
      <c r="D82" s="178"/>
      <c r="E82" s="178"/>
      <c r="F82" s="178"/>
      <c r="G82" s="178"/>
      <c r="H82" s="175"/>
      <c r="I82" s="175"/>
      <c r="J82" s="175"/>
      <c r="K82" s="175"/>
      <c r="L82" s="175"/>
      <c r="M82" s="175"/>
      <c r="N82" s="179"/>
    </row>
    <row r="83" spans="1:18" ht="15" customHeight="1" x14ac:dyDescent="0.3">
      <c r="A83" s="295" t="s">
        <v>247</v>
      </c>
      <c r="B83" s="296"/>
      <c r="C83" s="257"/>
      <c r="D83" s="190"/>
      <c r="E83" s="587" t="s">
        <v>248</v>
      </c>
      <c r="F83" s="592" t="s">
        <v>380</v>
      </c>
      <c r="G83" s="594" t="s">
        <v>379</v>
      </c>
      <c r="H83" s="587" t="s">
        <v>323</v>
      </c>
      <c r="I83" s="587" t="s">
        <v>377</v>
      </c>
      <c r="J83" s="587" t="s">
        <v>378</v>
      </c>
      <c r="K83" s="596" t="s">
        <v>381</v>
      </c>
      <c r="L83" s="255"/>
      <c r="M83" s="255"/>
      <c r="N83" s="433"/>
    </row>
    <row r="84" spans="1:18" x14ac:dyDescent="0.3">
      <c r="A84" s="133"/>
      <c r="B84" s="348" t="s">
        <v>216</v>
      </c>
      <c r="C84" s="348"/>
      <c r="D84" s="408"/>
      <c r="E84" s="588"/>
      <c r="F84" s="593"/>
      <c r="G84" s="595"/>
      <c r="H84" s="588"/>
      <c r="I84" s="588"/>
      <c r="J84" s="588"/>
      <c r="K84" s="597"/>
      <c r="L84" s="263"/>
      <c r="M84" s="263"/>
      <c r="N84" s="445"/>
    </row>
    <row r="85" spans="1:18" ht="15" customHeight="1" x14ac:dyDescent="0.3">
      <c r="A85" s="167"/>
      <c r="B85" s="348" t="s">
        <v>220</v>
      </c>
      <c r="C85" s="348"/>
      <c r="D85" s="408"/>
      <c r="E85" s="99">
        <f>+IF($G$5="Girato Lazio",+$G$7*J73,L73)</f>
        <v>0</v>
      </c>
      <c r="F85" s="210">
        <f>+H73-IF($G$5="Speso Lazio",+M73,I73)</f>
        <v>0</v>
      </c>
      <c r="G85" s="115">
        <f>+IF($G$5="Speso Lazio",+M73,I73)</f>
        <v>0</v>
      </c>
      <c r="H85" s="99">
        <f>+IF(F85&lt;(0.25*G85),F85,0.25*G85)</f>
        <v>0</v>
      </c>
      <c r="I85" s="99">
        <f>+D84+D85</f>
        <v>0</v>
      </c>
      <c r="J85" s="99">
        <f>+E85*0.15</f>
        <v>0</v>
      </c>
      <c r="K85" s="211">
        <f>+SUM(G85:J85)</f>
        <v>0</v>
      </c>
      <c r="L85" s="132"/>
      <c r="M85" s="132"/>
      <c r="N85" s="194"/>
    </row>
    <row r="86" spans="1:18" ht="4.9000000000000004" customHeight="1" thickBot="1" x14ac:dyDescent="0.35">
      <c r="A86" s="126"/>
      <c r="B86" s="175"/>
      <c r="C86" s="175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179"/>
    </row>
    <row r="87" spans="1:18" ht="15" customHeight="1" thickBot="1" x14ac:dyDescent="0.35">
      <c r="A87" s="193"/>
      <c r="B87" s="294" t="s">
        <v>330</v>
      </c>
      <c r="C87" s="265">
        <f>+Coproduttori!$B$144</f>
        <v>0</v>
      </c>
      <c r="D87" s="256"/>
      <c r="E87" s="256"/>
      <c r="F87" s="256"/>
      <c r="G87" s="256"/>
      <c r="H87" s="256"/>
      <c r="I87" s="585" t="s">
        <v>127</v>
      </c>
      <c r="J87" s="586"/>
      <c r="K87" s="589" t="s">
        <v>128</v>
      </c>
      <c r="L87" s="590"/>
      <c r="M87" s="590"/>
      <c r="N87" s="590"/>
    </row>
    <row r="88" spans="1:18" ht="15" customHeight="1" x14ac:dyDescent="0.3">
      <c r="A88" s="176" t="s">
        <v>307</v>
      </c>
      <c r="B88" s="191"/>
      <c r="C88" s="191"/>
      <c r="D88" s="191"/>
      <c r="E88" s="191"/>
      <c r="F88" s="191"/>
      <c r="G88" s="191"/>
      <c r="H88" s="191"/>
      <c r="I88" s="604" t="str">
        <f>+IF($G$5="Girato Lazio","DA COMPILARE","NON COMPILARE")</f>
        <v>NON COMPILARE</v>
      </c>
      <c r="J88" s="605"/>
      <c r="K88" s="604" t="str">
        <f>+IF($G$5="Speso Lazio","DA COMPILARE","NON COMPILARE")</f>
        <v>NON COMPILARE</v>
      </c>
      <c r="L88" s="606"/>
      <c r="M88" s="606"/>
      <c r="N88" s="605"/>
    </row>
    <row r="89" spans="1:18" ht="15" customHeight="1" x14ac:dyDescent="0.3">
      <c r="A89" s="273"/>
      <c r="B89" s="268"/>
      <c r="C89" s="184" t="s">
        <v>125</v>
      </c>
      <c r="D89" s="183" t="s">
        <v>126</v>
      </c>
      <c r="E89" s="183" t="s">
        <v>313</v>
      </c>
      <c r="F89" s="183" t="s">
        <v>314</v>
      </c>
      <c r="G89" s="183" t="s">
        <v>318</v>
      </c>
      <c r="H89" s="183" t="s">
        <v>319</v>
      </c>
      <c r="I89" s="285" t="s">
        <v>320</v>
      </c>
      <c r="J89" s="274" t="s">
        <v>321</v>
      </c>
      <c r="K89" s="292" t="s">
        <v>324</v>
      </c>
      <c r="L89" s="262" t="s">
        <v>321</v>
      </c>
      <c r="M89" s="262" t="s">
        <v>325</v>
      </c>
      <c r="N89" s="441" t="s">
        <v>374</v>
      </c>
    </row>
    <row r="90" spans="1:18" ht="90" customHeight="1" x14ac:dyDescent="0.3">
      <c r="A90" s="275"/>
      <c r="B90" s="269"/>
      <c r="C90" s="266" t="s">
        <v>310</v>
      </c>
      <c r="D90" s="267" t="s">
        <v>311</v>
      </c>
      <c r="E90" s="267" t="s">
        <v>312</v>
      </c>
      <c r="F90" s="267" t="s">
        <v>327</v>
      </c>
      <c r="G90" s="267" t="s">
        <v>270</v>
      </c>
      <c r="H90" s="267" t="s">
        <v>373</v>
      </c>
      <c r="I90" s="286" t="s">
        <v>129</v>
      </c>
      <c r="J90" s="276" t="s">
        <v>322</v>
      </c>
      <c r="K90" s="286" t="s">
        <v>123</v>
      </c>
      <c r="L90" s="267" t="s">
        <v>130</v>
      </c>
      <c r="M90" s="267" t="s">
        <v>129</v>
      </c>
      <c r="N90" s="276" t="s">
        <v>375</v>
      </c>
    </row>
    <row r="91" spans="1:18" x14ac:dyDescent="0.3">
      <c r="A91" s="188">
        <v>1</v>
      </c>
      <c r="B91" s="185" t="s">
        <v>37</v>
      </c>
      <c r="C91" s="91">
        <f>+'Costo di Produzione'!$H$7-'Costo di Produzione'!$H$93-'Costo di Produzione'!$H$94</f>
        <v>0</v>
      </c>
      <c r="D91" s="398"/>
      <c r="E91" s="398"/>
      <c r="F91" s="91">
        <f>+C91-E91</f>
        <v>0</v>
      </c>
      <c r="G91" s="91">
        <f>+F91*O105</f>
        <v>0</v>
      </c>
      <c r="H91" s="260">
        <f>+F91-G91</f>
        <v>0</v>
      </c>
      <c r="I91" s="287">
        <f>+H91*$G$7</f>
        <v>0</v>
      </c>
      <c r="J91" s="403"/>
      <c r="K91" s="405"/>
      <c r="L91" s="438"/>
      <c r="M91" s="91">
        <f t="shared" ref="M91:M98" si="29">+IF(K91&gt;H91,H91,K91)</f>
        <v>0</v>
      </c>
      <c r="N91" s="119">
        <f>+H91-M91</f>
        <v>0</v>
      </c>
      <c r="O91" s="7"/>
      <c r="P91" s="7"/>
      <c r="Q91" s="7"/>
      <c r="R91" s="7"/>
    </row>
    <row r="92" spans="1:18" x14ac:dyDescent="0.3">
      <c r="A92" s="177">
        <v>2</v>
      </c>
      <c r="B92" s="93" t="s">
        <v>243</v>
      </c>
      <c r="C92" s="95">
        <f>+'Costo di Produzione'!$H$13-'Costo di Produzione'!$H$95</f>
        <v>0</v>
      </c>
      <c r="D92" s="391"/>
      <c r="E92" s="391"/>
      <c r="F92" s="95">
        <f t="shared" ref="F92:F98" si="30">+C92-E92</f>
        <v>0</v>
      </c>
      <c r="G92" s="95">
        <f>+F92*O105</f>
        <v>0</v>
      </c>
      <c r="H92" s="169">
        <f t="shared" ref="H92:H98" si="31">+F92-G92</f>
        <v>0</v>
      </c>
      <c r="I92" s="288">
        <f t="shared" ref="I92:I98" si="32">+H92*$G$7</f>
        <v>0</v>
      </c>
      <c r="J92" s="393"/>
      <c r="K92" s="406"/>
      <c r="L92" s="439"/>
      <c r="M92" s="95">
        <f t="shared" si="29"/>
        <v>0</v>
      </c>
      <c r="N92" s="116">
        <f t="shared" ref="N92:N98" si="33">+H92-M92</f>
        <v>0</v>
      </c>
      <c r="O92" s="7"/>
      <c r="P92" s="7"/>
      <c r="Q92" s="7"/>
      <c r="R92" s="7"/>
    </row>
    <row r="93" spans="1:18" x14ac:dyDescent="0.3">
      <c r="A93" s="92">
        <v>3</v>
      </c>
      <c r="B93" s="93" t="s">
        <v>8</v>
      </c>
      <c r="C93" s="95">
        <f>+'Costo di Produzione'!$H$16-'Costo di Produzione'!$H$96</f>
        <v>0</v>
      </c>
      <c r="D93" s="391"/>
      <c r="E93" s="391"/>
      <c r="F93" s="95">
        <f t="shared" si="30"/>
        <v>0</v>
      </c>
      <c r="G93" s="95">
        <f>+F93*O105</f>
        <v>0</v>
      </c>
      <c r="H93" s="169">
        <f t="shared" si="31"/>
        <v>0</v>
      </c>
      <c r="I93" s="288">
        <f t="shared" si="32"/>
        <v>0</v>
      </c>
      <c r="J93" s="393"/>
      <c r="K93" s="406"/>
      <c r="L93" s="439"/>
      <c r="M93" s="95">
        <f t="shared" si="29"/>
        <v>0</v>
      </c>
      <c r="N93" s="116">
        <f t="shared" si="33"/>
        <v>0</v>
      </c>
      <c r="O93" s="7"/>
      <c r="P93" s="7"/>
      <c r="Q93" s="7"/>
      <c r="R93" s="7"/>
    </row>
    <row r="94" spans="1:18" x14ac:dyDescent="0.3">
      <c r="A94" s="177">
        <v>4</v>
      </c>
      <c r="B94" s="93" t="s">
        <v>12</v>
      </c>
      <c r="C94" s="95">
        <f>+'Costo di Produzione'!$H$21</f>
        <v>0</v>
      </c>
      <c r="D94" s="391"/>
      <c r="E94" s="391"/>
      <c r="F94" s="95">
        <f t="shared" si="30"/>
        <v>0</v>
      </c>
      <c r="G94" s="95">
        <f>+F94*O105</f>
        <v>0</v>
      </c>
      <c r="H94" s="169">
        <f t="shared" si="31"/>
        <v>0</v>
      </c>
      <c r="I94" s="288">
        <f t="shared" si="32"/>
        <v>0</v>
      </c>
      <c r="J94" s="393"/>
      <c r="K94" s="406"/>
      <c r="L94" s="439"/>
      <c r="M94" s="95">
        <f t="shared" si="29"/>
        <v>0</v>
      </c>
      <c r="N94" s="116">
        <f t="shared" si="33"/>
        <v>0</v>
      </c>
      <c r="O94" s="7"/>
      <c r="P94" s="7"/>
      <c r="Q94" s="7"/>
      <c r="R94" s="7"/>
    </row>
    <row r="95" spans="1:18" x14ac:dyDescent="0.3">
      <c r="A95" s="177">
        <v>5</v>
      </c>
      <c r="B95" s="93" t="s">
        <v>22</v>
      </c>
      <c r="C95" s="95">
        <f>+'Costo di Produzione'!$H$37</f>
        <v>0</v>
      </c>
      <c r="D95" s="391"/>
      <c r="E95" s="391"/>
      <c r="F95" s="95">
        <f t="shared" si="30"/>
        <v>0</v>
      </c>
      <c r="G95" s="95">
        <f>+F95*O105</f>
        <v>0</v>
      </c>
      <c r="H95" s="169">
        <f t="shared" si="31"/>
        <v>0</v>
      </c>
      <c r="I95" s="288">
        <f t="shared" si="32"/>
        <v>0</v>
      </c>
      <c r="J95" s="393"/>
      <c r="K95" s="406"/>
      <c r="L95" s="439"/>
      <c r="M95" s="95">
        <f t="shared" si="29"/>
        <v>0</v>
      </c>
      <c r="N95" s="116">
        <f t="shared" si="33"/>
        <v>0</v>
      </c>
      <c r="O95" s="7"/>
      <c r="P95" s="7"/>
      <c r="Q95" s="7"/>
      <c r="R95" s="7"/>
    </row>
    <row r="96" spans="1:18" x14ac:dyDescent="0.3">
      <c r="A96" s="92">
        <v>6</v>
      </c>
      <c r="B96" s="93" t="s">
        <v>89</v>
      </c>
      <c r="C96" s="95">
        <f>+'Costo di Produzione'!$H$46</f>
        <v>0</v>
      </c>
      <c r="D96" s="391"/>
      <c r="E96" s="391"/>
      <c r="F96" s="95">
        <f t="shared" si="30"/>
        <v>0</v>
      </c>
      <c r="G96" s="95">
        <f>+F96*O105</f>
        <v>0</v>
      </c>
      <c r="H96" s="169">
        <f t="shared" si="31"/>
        <v>0</v>
      </c>
      <c r="I96" s="288">
        <f t="shared" si="32"/>
        <v>0</v>
      </c>
      <c r="J96" s="393"/>
      <c r="K96" s="406"/>
      <c r="L96" s="439"/>
      <c r="M96" s="95">
        <f t="shared" si="29"/>
        <v>0</v>
      </c>
      <c r="N96" s="116">
        <f t="shared" si="33"/>
        <v>0</v>
      </c>
      <c r="O96" s="7"/>
      <c r="P96" s="7"/>
      <c r="Q96" s="7"/>
      <c r="R96" s="7"/>
    </row>
    <row r="97" spans="1:18" x14ac:dyDescent="0.3">
      <c r="A97" s="92">
        <v>7</v>
      </c>
      <c r="B97" s="93" t="s">
        <v>77</v>
      </c>
      <c r="C97" s="95">
        <f>+'Costo di Produzione'!$H$56-'Costo di Produzione'!$H$88-'Costo di Produzione'!$H$89-'Costo di Produzione'!$H$90-'Costo di Produzione'!$H$91-'Costo di Produzione'!$H$102</f>
        <v>0</v>
      </c>
      <c r="D97" s="391"/>
      <c r="E97" s="391">
        <f>-O103+'Costo di Produzione'!$H$59</f>
        <v>0</v>
      </c>
      <c r="F97" s="95">
        <f t="shared" si="30"/>
        <v>0</v>
      </c>
      <c r="G97" s="95">
        <f>+F97*O105</f>
        <v>0</v>
      </c>
      <c r="H97" s="169">
        <f t="shared" si="31"/>
        <v>0</v>
      </c>
      <c r="I97" s="288">
        <f t="shared" si="32"/>
        <v>0</v>
      </c>
      <c r="J97" s="393"/>
      <c r="K97" s="406"/>
      <c r="L97" s="439"/>
      <c r="M97" s="95">
        <f t="shared" si="29"/>
        <v>0</v>
      </c>
      <c r="N97" s="116">
        <f t="shared" si="33"/>
        <v>0</v>
      </c>
      <c r="O97" s="7"/>
      <c r="P97" s="7"/>
      <c r="Q97" s="7"/>
      <c r="R97" s="7"/>
    </row>
    <row r="98" spans="1:18" ht="15" customHeight="1" x14ac:dyDescent="0.3">
      <c r="A98" s="96">
        <v>8</v>
      </c>
      <c r="B98" s="97" t="s">
        <v>231</v>
      </c>
      <c r="C98" s="99">
        <f>+'Costo di Produzione'!$H$65-'Costo di Produzione'!$H$92-'Costo di Produzione'!$H$97-'Costo di Produzione'!$H$98-'Costo di Produzione'!$H$99-'Costo di Produzione'!$H$103</f>
        <v>0</v>
      </c>
      <c r="D98" s="399"/>
      <c r="E98" s="399"/>
      <c r="F98" s="99">
        <f t="shared" si="30"/>
        <v>0</v>
      </c>
      <c r="G98" s="99">
        <f>+F98*O105</f>
        <v>0</v>
      </c>
      <c r="H98" s="261">
        <f t="shared" si="31"/>
        <v>0</v>
      </c>
      <c r="I98" s="289">
        <f t="shared" si="32"/>
        <v>0</v>
      </c>
      <c r="J98" s="404"/>
      <c r="K98" s="407"/>
      <c r="L98" s="440"/>
      <c r="M98" s="99">
        <f t="shared" si="29"/>
        <v>0</v>
      </c>
      <c r="N98" s="117">
        <f t="shared" si="33"/>
        <v>0</v>
      </c>
    </row>
    <row r="99" spans="1:18" ht="15.75" thickBot="1" x14ac:dyDescent="0.35">
      <c r="A99" s="607" t="s">
        <v>316</v>
      </c>
      <c r="B99" s="608"/>
      <c r="C99" s="446">
        <f>+SUM(C91:C98)</f>
        <v>0</v>
      </c>
      <c r="D99" s="446">
        <f>+SUM(D91:D98)</f>
        <v>0</v>
      </c>
      <c r="E99" s="446">
        <f>+SUM(E91:E98)</f>
        <v>0</v>
      </c>
      <c r="F99" s="446">
        <f>+SUM(F91:F98)</f>
        <v>0</v>
      </c>
      <c r="G99" s="446">
        <f>+SUM(G91:G98)</f>
        <v>0</v>
      </c>
      <c r="H99" s="293">
        <f t="shared" ref="H99:J99" si="34">+SUM(H91:H98)</f>
        <v>0</v>
      </c>
      <c r="I99" s="290">
        <f t="shared" si="34"/>
        <v>0</v>
      </c>
      <c r="J99" s="291">
        <f t="shared" si="34"/>
        <v>0</v>
      </c>
      <c r="K99" s="290">
        <f>+SUM(K91:K98)</f>
        <v>0</v>
      </c>
      <c r="L99" s="293">
        <f>+SUM(L91:L98)</f>
        <v>0</v>
      </c>
      <c r="M99" s="293">
        <f>+SUM(M91:M98)</f>
        <v>0</v>
      </c>
      <c r="N99" s="291">
        <f>+SUM(N91:N98)</f>
        <v>0</v>
      </c>
    </row>
    <row r="100" spans="1:18" x14ac:dyDescent="0.3">
      <c r="A100" s="193"/>
      <c r="B100" s="447" t="s">
        <v>121</v>
      </c>
      <c r="C100" s="443">
        <f>+'Costo di Produzione'!$H$100</f>
        <v>0</v>
      </c>
      <c r="D100" s="448"/>
      <c r="E100" s="448"/>
      <c r="F100" s="443">
        <f t="shared" ref="F100:F101" si="35">+C100-E100</f>
        <v>0</v>
      </c>
      <c r="G100" s="214">
        <f>+F100*O105</f>
        <v>0</v>
      </c>
      <c r="H100" s="449"/>
      <c r="I100" s="443"/>
      <c r="J100" s="443"/>
      <c r="K100" s="191"/>
      <c r="L100" s="191"/>
      <c r="M100" s="191"/>
      <c r="N100" s="192"/>
    </row>
    <row r="101" spans="1:18" x14ac:dyDescent="0.3">
      <c r="A101" s="133"/>
      <c r="B101" s="93" t="s">
        <v>244</v>
      </c>
      <c r="C101" s="169">
        <f>+'Costo di Produzione'!$H$104</f>
        <v>0</v>
      </c>
      <c r="D101" s="401"/>
      <c r="E101" s="401"/>
      <c r="F101" s="169">
        <f t="shared" si="35"/>
        <v>0</v>
      </c>
      <c r="G101" s="95">
        <f>+F101*O105</f>
        <v>0</v>
      </c>
      <c r="H101" s="278"/>
      <c r="I101" s="169"/>
      <c r="J101" s="169"/>
      <c r="K101" s="107"/>
      <c r="L101" s="107"/>
      <c r="M101" s="107"/>
      <c r="N101" s="174"/>
    </row>
    <row r="102" spans="1:18" x14ac:dyDescent="0.3">
      <c r="A102" s="133"/>
      <c r="B102" s="93" t="s">
        <v>245</v>
      </c>
      <c r="C102" s="253"/>
      <c r="D102" s="169"/>
      <c r="E102" s="169"/>
      <c r="F102" s="169">
        <f>+E99+E100+E101</f>
        <v>0</v>
      </c>
      <c r="G102" s="95">
        <f>+F102*O105</f>
        <v>0</v>
      </c>
      <c r="H102" s="278"/>
      <c r="I102" s="169"/>
      <c r="J102" s="169"/>
      <c r="K102" s="107"/>
      <c r="L102" s="107"/>
      <c r="M102" s="107"/>
      <c r="N102" s="174"/>
      <c r="O102" s="3" t="s">
        <v>315</v>
      </c>
    </row>
    <row r="103" spans="1:18" x14ac:dyDescent="0.3">
      <c r="A103" s="167"/>
      <c r="B103" s="272" t="s">
        <v>308</v>
      </c>
      <c r="C103" s="270"/>
      <c r="D103" s="402"/>
      <c r="E103" s="261"/>
      <c r="F103" s="261"/>
      <c r="G103" s="99"/>
      <c r="H103" s="279"/>
      <c r="I103" s="169"/>
      <c r="J103" s="169"/>
      <c r="K103" s="107"/>
      <c r="L103" s="107"/>
      <c r="M103" s="107"/>
      <c r="N103" s="174"/>
      <c r="O103" s="258">
        <f>+IF(D103&gt;(+D99+D100+D101)*0.15,(+D99+D100+D101)*0.15,+D103)</f>
        <v>0</v>
      </c>
    </row>
    <row r="104" spans="1:18" ht="16.899999999999999" customHeight="1" x14ac:dyDescent="0.3">
      <c r="A104" s="551" t="s">
        <v>131</v>
      </c>
      <c r="B104" s="552"/>
      <c r="C104" s="259">
        <f>+SUM(C99:C103)</f>
        <v>0</v>
      </c>
      <c r="D104" s="259">
        <f t="shared" ref="D104" si="36">+SUM(D99:D103)</f>
        <v>0</v>
      </c>
      <c r="E104" s="259">
        <f t="shared" ref="E104" si="37">+SUM(E99:E103)</f>
        <v>0</v>
      </c>
      <c r="F104" s="259">
        <f t="shared" ref="F104" si="38">+SUM(F99:F103)</f>
        <v>0</v>
      </c>
      <c r="G104" s="186">
        <f>-'Costo di Produzione'!$H$77</f>
        <v>0</v>
      </c>
      <c r="H104" s="229"/>
      <c r="I104" s="107"/>
      <c r="J104" s="169"/>
      <c r="K104" s="107"/>
      <c r="L104" s="107"/>
      <c r="M104" s="107"/>
      <c r="N104" s="174"/>
      <c r="O104" s="3" t="s">
        <v>348</v>
      </c>
    </row>
    <row r="105" spans="1:18" ht="15.75" thickBot="1" x14ac:dyDescent="0.35">
      <c r="A105" s="280"/>
      <c r="B105" s="281" t="s">
        <v>103</v>
      </c>
      <c r="C105" s="282">
        <f>-C104+'Costo di Produzione'!$H$71</f>
        <v>0</v>
      </c>
      <c r="D105" s="283"/>
      <c r="E105" s="283"/>
      <c r="F105" s="283"/>
      <c r="G105" s="283">
        <f>+G104-SUM(G99:G103)</f>
        <v>0</v>
      </c>
      <c r="H105" s="284"/>
      <c r="I105" s="175"/>
      <c r="J105" s="175"/>
      <c r="K105" s="175"/>
      <c r="L105" s="175"/>
      <c r="M105" s="175"/>
      <c r="N105" s="179"/>
      <c r="O105" s="264">
        <f>+IF(F104&gt;0,G104/F104,0)</f>
        <v>0</v>
      </c>
    </row>
    <row r="106" spans="1:18" x14ac:dyDescent="0.3">
      <c r="A106" s="180" t="s">
        <v>240</v>
      </c>
      <c r="B106" s="191"/>
      <c r="C106" s="191"/>
      <c r="D106" s="443"/>
      <c r="E106" s="443"/>
      <c r="F106" s="443"/>
      <c r="G106" s="443"/>
      <c r="H106" s="191"/>
      <c r="I106" s="191"/>
      <c r="J106" s="191"/>
      <c r="K106" s="191"/>
      <c r="L106" s="191"/>
      <c r="M106" s="191"/>
      <c r="N106" s="192"/>
    </row>
    <row r="107" spans="1:18" ht="30" customHeight="1" x14ac:dyDescent="0.3">
      <c r="A107" s="133"/>
      <c r="B107" s="600" t="s">
        <v>382</v>
      </c>
      <c r="C107" s="601"/>
      <c r="D107" s="601"/>
      <c r="E107" s="601"/>
      <c r="F107" s="601"/>
      <c r="G107" s="601"/>
      <c r="H107" s="601"/>
      <c r="I107" s="601"/>
      <c r="J107" s="601"/>
      <c r="K107" s="601"/>
      <c r="L107" s="601"/>
      <c r="M107" s="601"/>
      <c r="N107" s="603"/>
    </row>
    <row r="108" spans="1:18" ht="5.0999999999999996" customHeight="1" thickBot="1" x14ac:dyDescent="0.35">
      <c r="A108" s="126"/>
      <c r="B108" s="175"/>
      <c r="C108" s="175"/>
      <c r="D108" s="178"/>
      <c r="E108" s="178"/>
      <c r="F108" s="178"/>
      <c r="G108" s="178"/>
      <c r="H108" s="175"/>
      <c r="I108" s="175"/>
      <c r="J108" s="175"/>
      <c r="K108" s="175"/>
      <c r="L108" s="175"/>
      <c r="M108" s="175"/>
      <c r="N108" s="179"/>
    </row>
    <row r="109" spans="1:18" ht="15" customHeight="1" x14ac:dyDescent="0.3">
      <c r="A109" s="295" t="s">
        <v>247</v>
      </c>
      <c r="B109" s="296"/>
      <c r="C109" s="190"/>
      <c r="D109" s="587" t="s">
        <v>248</v>
      </c>
      <c r="E109" s="592" t="s">
        <v>380</v>
      </c>
      <c r="F109" s="594" t="s">
        <v>379</v>
      </c>
      <c r="G109" s="587" t="s">
        <v>323</v>
      </c>
      <c r="H109" s="587" t="s">
        <v>377</v>
      </c>
      <c r="I109" s="587" t="s">
        <v>378</v>
      </c>
      <c r="J109" s="596" t="s">
        <v>381</v>
      </c>
      <c r="K109" s="255"/>
      <c r="L109" s="255"/>
      <c r="M109" s="191"/>
      <c r="N109" s="192"/>
    </row>
    <row r="110" spans="1:18" x14ac:dyDescent="0.3">
      <c r="A110" s="133"/>
      <c r="B110" s="348" t="s">
        <v>216</v>
      </c>
      <c r="C110" s="408"/>
      <c r="D110" s="588"/>
      <c r="E110" s="593"/>
      <c r="F110" s="595"/>
      <c r="G110" s="588"/>
      <c r="H110" s="588"/>
      <c r="I110" s="588"/>
      <c r="J110" s="597"/>
      <c r="K110" s="263"/>
      <c r="L110" s="263"/>
      <c r="M110" s="107"/>
      <c r="N110" s="174"/>
    </row>
    <row r="111" spans="1:18" ht="15" customHeight="1" thickBot="1" x14ac:dyDescent="0.35">
      <c r="A111" s="126"/>
      <c r="B111" s="450" t="s">
        <v>220</v>
      </c>
      <c r="C111" s="451"/>
      <c r="D111" s="106">
        <f>+IF($G$5="Girato Lazio",+$G$7*J99,+L99)</f>
        <v>0</v>
      </c>
      <c r="E111" s="122">
        <f>+H99-IF($G$5="Speso Lazio",+M99,I99)</f>
        <v>0</v>
      </c>
      <c r="F111" s="121">
        <f>+IF($G$5="Speso Lazio",+M99,I99)</f>
        <v>0</v>
      </c>
      <c r="G111" s="106">
        <f>+IF(E111&lt;(0.25*F111),E111,0.25*F111)</f>
        <v>0</v>
      </c>
      <c r="H111" s="106">
        <f>+C110+C111</f>
        <v>0</v>
      </c>
      <c r="I111" s="106">
        <f>+D111*0.15</f>
        <v>0</v>
      </c>
      <c r="J111" s="338">
        <f>+SUM(F111:I111)</f>
        <v>0</v>
      </c>
      <c r="K111" s="360"/>
      <c r="L111" s="360"/>
      <c r="M111" s="175"/>
      <c r="N111" s="179"/>
    </row>
    <row r="112" spans="1:18" ht="4.9000000000000004" customHeight="1" thickBot="1" x14ac:dyDescent="0.35">
      <c r="A112" s="126"/>
      <c r="B112" s="175"/>
      <c r="C112" s="175"/>
      <c r="D112" s="175"/>
      <c r="E112" s="175"/>
      <c r="F112" s="175"/>
      <c r="G112" s="175"/>
      <c r="H112" s="175"/>
      <c r="I112" s="175"/>
      <c r="J112" s="175"/>
      <c r="K112" s="175"/>
      <c r="L112" s="175"/>
      <c r="M112" s="175"/>
      <c r="N112" s="175"/>
    </row>
  </sheetData>
  <sheetProtection algorithmName="SHA-512" hashValue="176qhQJtJnEt/KCWwX4Y+Ka6v+PSUIldCCp0txtzTPX7ymC71jZV36vgHrsIOs1hYEw2zWv54ZdnFHUzA1QhiA==" saltValue="L0+DwPkJIHVsqmfguotfeA==" spinCount="100000" sheet="1" objects="1" scenarios="1"/>
  <mergeCells count="61">
    <mergeCell ref="F83:F84"/>
    <mergeCell ref="E83:E84"/>
    <mergeCell ref="K83:K84"/>
    <mergeCell ref="J83:J84"/>
    <mergeCell ref="I83:I84"/>
    <mergeCell ref="H83:H84"/>
    <mergeCell ref="G83:G84"/>
    <mergeCell ref="A99:B99"/>
    <mergeCell ref="A104:B104"/>
    <mergeCell ref="B107:N107"/>
    <mergeCell ref="F109:F110"/>
    <mergeCell ref="G109:G110"/>
    <mergeCell ref="H109:H110"/>
    <mergeCell ref="D109:D110"/>
    <mergeCell ref="E109:E110"/>
    <mergeCell ref="I88:J88"/>
    <mergeCell ref="K88:N88"/>
    <mergeCell ref="I109:I110"/>
    <mergeCell ref="J109:J110"/>
    <mergeCell ref="I87:J87"/>
    <mergeCell ref="K87:N87"/>
    <mergeCell ref="A73:B73"/>
    <mergeCell ref="A78:B78"/>
    <mergeCell ref="B81:N81"/>
    <mergeCell ref="I57:I58"/>
    <mergeCell ref="J57:J58"/>
    <mergeCell ref="I61:J61"/>
    <mergeCell ref="K61:N61"/>
    <mergeCell ref="I62:J62"/>
    <mergeCell ref="K62:N62"/>
    <mergeCell ref="D57:D58"/>
    <mergeCell ref="E57:E58"/>
    <mergeCell ref="F57:F58"/>
    <mergeCell ref="G57:G58"/>
    <mergeCell ref="H57:H58"/>
    <mergeCell ref="I36:J36"/>
    <mergeCell ref="K36:N36"/>
    <mergeCell ref="A47:B47"/>
    <mergeCell ref="A52:B52"/>
    <mergeCell ref="B55:N55"/>
    <mergeCell ref="I35:J35"/>
    <mergeCell ref="K35:N35"/>
    <mergeCell ref="A1:N1"/>
    <mergeCell ref="A2:N2"/>
    <mergeCell ref="A3:N3"/>
    <mergeCell ref="E31:E32"/>
    <mergeCell ref="F31:F32"/>
    <mergeCell ref="G31:G32"/>
    <mergeCell ref="H31:H32"/>
    <mergeCell ref="I31:I32"/>
    <mergeCell ref="J31:J32"/>
    <mergeCell ref="D6:F6"/>
    <mergeCell ref="B5:F5"/>
    <mergeCell ref="I10:J10"/>
    <mergeCell ref="B29:N29"/>
    <mergeCell ref="K9:N9"/>
    <mergeCell ref="K10:N10"/>
    <mergeCell ref="I9:J9"/>
    <mergeCell ref="A21:B21"/>
    <mergeCell ref="A26:B26"/>
    <mergeCell ref="D31:D32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52" fitToHeight="2" orientation="landscape" r:id="rId1"/>
  <headerFooter>
    <oddFooter>&amp;R&amp;P di &amp;N</oddFooter>
  </headerFooter>
  <rowBreaks count="1" manualBreakCount="1">
    <brk id="60" max="12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Tendine!$E$1:$E$2</xm:f>
          </x14:formula1>
          <xm:sqref>G5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zoomScale="125" zoomScaleNormal="125" zoomScaleSheetLayoutView="100" workbookViewId="0">
      <selection activeCell="D14" sqref="D14"/>
    </sheetView>
  </sheetViews>
  <sheetFormatPr defaultColWidth="9.140625" defaultRowHeight="15" x14ac:dyDescent="0.3"/>
  <cols>
    <col min="1" max="1" width="2.7109375" style="1" customWidth="1"/>
    <col min="2" max="2" width="28.140625" style="1" customWidth="1"/>
    <col min="3" max="3" width="50.5703125" style="1" customWidth="1"/>
    <col min="4" max="4" width="16" style="1" customWidth="1"/>
    <col min="5" max="5" width="2.7109375" style="1" customWidth="1"/>
    <col min="6" max="6" width="17.42578125" style="1" customWidth="1"/>
    <col min="7" max="11" width="13.85546875" style="4" customWidth="1"/>
    <col min="12" max="16384" width="9.140625" style="1"/>
  </cols>
  <sheetData>
    <row r="1" spans="1:14" ht="17.25" x14ac:dyDescent="0.35">
      <c r="A1" s="488" t="s">
        <v>350</v>
      </c>
      <c r="B1" s="489"/>
      <c r="C1" s="489"/>
      <c r="D1" s="489"/>
      <c r="E1" s="490"/>
      <c r="F1" s="12"/>
      <c r="G1" s="12"/>
      <c r="H1" s="12"/>
      <c r="I1" s="12"/>
      <c r="J1" s="12"/>
      <c r="K1" s="12"/>
      <c r="L1" s="12"/>
      <c r="M1" s="12"/>
      <c r="N1" s="7"/>
    </row>
    <row r="2" spans="1:14" ht="17.25" x14ac:dyDescent="0.35">
      <c r="A2" s="511">
        <f>+'Dati generali'!A2:D2</f>
        <v>0</v>
      </c>
      <c r="B2" s="512"/>
      <c r="C2" s="512"/>
      <c r="D2" s="512"/>
      <c r="E2" s="513"/>
      <c r="F2" s="11"/>
      <c r="G2" s="11"/>
      <c r="H2" s="11"/>
      <c r="I2" s="11"/>
      <c r="J2" s="11"/>
      <c r="K2" s="11"/>
      <c r="L2" s="11"/>
      <c r="M2" s="11"/>
      <c r="N2" s="7"/>
    </row>
    <row r="3" spans="1:14" s="15" customFormat="1" ht="39.75" customHeight="1" x14ac:dyDescent="0.35">
      <c r="A3" s="610" t="s">
        <v>249</v>
      </c>
      <c r="B3" s="611"/>
      <c r="C3" s="611"/>
      <c r="D3" s="611"/>
      <c r="E3" s="612"/>
      <c r="F3" s="13"/>
      <c r="G3" s="13"/>
      <c r="H3" s="13"/>
      <c r="I3" s="13"/>
      <c r="J3" s="13"/>
      <c r="K3" s="13"/>
      <c r="L3" s="13"/>
      <c r="M3" s="13"/>
      <c r="N3" s="14"/>
    </row>
    <row r="4" spans="1:14" ht="17.25" x14ac:dyDescent="0.35">
      <c r="A4" s="511">
        <f>+'Costi Ammissibili'!G5</f>
        <v>0</v>
      </c>
      <c r="B4" s="512"/>
      <c r="C4" s="512"/>
      <c r="D4" s="512"/>
      <c r="E4" s="513"/>
      <c r="F4" s="11"/>
      <c r="G4" s="11"/>
      <c r="H4" s="11"/>
      <c r="I4" s="11"/>
      <c r="J4" s="11"/>
      <c r="K4" s="11"/>
      <c r="L4" s="11"/>
      <c r="M4" s="11"/>
      <c r="N4" s="7"/>
    </row>
    <row r="5" spans="1:14" ht="18" thickBot="1" x14ac:dyDescent="0.4">
      <c r="A5" s="514" t="s">
        <v>355</v>
      </c>
      <c r="B5" s="515"/>
      <c r="C5" s="515"/>
      <c r="D5" s="613"/>
      <c r="E5" s="516"/>
      <c r="F5" s="12"/>
      <c r="G5" s="12"/>
      <c r="H5" s="12"/>
      <c r="I5" s="12"/>
      <c r="J5" s="12"/>
      <c r="K5" s="12"/>
      <c r="L5" s="12"/>
      <c r="M5" s="12"/>
      <c r="N5" s="7"/>
    </row>
    <row r="6" spans="1:14" ht="15" customHeight="1" x14ac:dyDescent="0.3">
      <c r="A6" s="133"/>
      <c r="B6" s="107" t="s">
        <v>383</v>
      </c>
      <c r="C6" s="107">
        <f>+'Costi Ammissibili'!C9</f>
        <v>0</v>
      </c>
      <c r="D6" s="297">
        <f>+'Costi Ammissibili'!J33</f>
        <v>0</v>
      </c>
      <c r="E6" s="174"/>
      <c r="G6" s="1"/>
      <c r="H6" s="1"/>
      <c r="I6" s="1"/>
      <c r="J6" s="1"/>
      <c r="K6" s="1"/>
    </row>
    <row r="7" spans="1:14" x14ac:dyDescent="0.3">
      <c r="A7" s="133"/>
      <c r="B7" s="107" t="s">
        <v>384</v>
      </c>
      <c r="C7" s="107">
        <f>+'Costi Ammissibili'!C35</f>
        <v>0</v>
      </c>
      <c r="D7" s="297">
        <f>+'Costi Ammissibili'!J59</f>
        <v>0</v>
      </c>
      <c r="E7" s="174"/>
    </row>
    <row r="8" spans="1:14" x14ac:dyDescent="0.3">
      <c r="A8" s="133"/>
      <c r="B8" s="107" t="s">
        <v>385</v>
      </c>
      <c r="C8" s="107">
        <f>+'Costi Ammissibili'!C61</f>
        <v>0</v>
      </c>
      <c r="D8" s="297">
        <f>+'Costi Ammissibili'!K85</f>
        <v>0</v>
      </c>
      <c r="E8" s="174"/>
    </row>
    <row r="9" spans="1:14" x14ac:dyDescent="0.3">
      <c r="A9" s="133"/>
      <c r="B9" s="107" t="s">
        <v>386</v>
      </c>
      <c r="C9" s="107">
        <f>+'Costi Ammissibili'!C87</f>
        <v>0</v>
      </c>
      <c r="D9" s="297">
        <f>+'Costi Ammissibili'!J111</f>
        <v>0</v>
      </c>
      <c r="E9" s="174"/>
    </row>
    <row r="10" spans="1:14" x14ac:dyDescent="0.3">
      <c r="A10" s="133"/>
      <c r="B10" s="189" t="s">
        <v>387</v>
      </c>
      <c r="C10" s="189"/>
      <c r="D10" s="156">
        <f>+SUM(D6:D9)</f>
        <v>0</v>
      </c>
      <c r="E10" s="194"/>
    </row>
    <row r="11" spans="1:14" x14ac:dyDescent="0.3">
      <c r="A11" s="133"/>
      <c r="B11" s="107"/>
      <c r="C11" s="107"/>
      <c r="D11" s="95"/>
      <c r="E11" s="116"/>
    </row>
    <row r="12" spans="1:14" x14ac:dyDescent="0.3">
      <c r="A12" s="133"/>
      <c r="B12" s="107" t="s">
        <v>388</v>
      </c>
      <c r="C12" s="107"/>
      <c r="D12" s="195" t="str">
        <f>+IF(F12=TRUE,"FALSO","VERO")</f>
        <v>FALSO</v>
      </c>
      <c r="E12" s="170"/>
      <c r="F12" s="1" t="b">
        <f>OR(Coproduttori!D152&lt;20%,Coproduttori!D157&lt;20%)</f>
        <v>1</v>
      </c>
    </row>
    <row r="13" spans="1:14" x14ac:dyDescent="0.3">
      <c r="A13" s="133"/>
      <c r="B13" s="107"/>
      <c r="C13" s="107"/>
      <c r="D13" s="202" t="s">
        <v>250</v>
      </c>
      <c r="E13" s="170"/>
    </row>
    <row r="14" spans="1:14" x14ac:dyDescent="0.3">
      <c r="A14" s="133"/>
      <c r="B14" s="107" t="s">
        <v>252</v>
      </c>
      <c r="C14" s="107"/>
      <c r="D14" s="396" t="s">
        <v>140</v>
      </c>
      <c r="E14" s="170"/>
    </row>
    <row r="15" spans="1:14" x14ac:dyDescent="0.3">
      <c r="A15" s="133"/>
      <c r="B15" s="107"/>
      <c r="C15" s="107"/>
      <c r="D15" s="202" t="s">
        <v>251</v>
      </c>
      <c r="E15" s="170"/>
    </row>
    <row r="16" spans="1:14" ht="15" customHeight="1" x14ac:dyDescent="0.3">
      <c r="A16" s="133"/>
      <c r="B16" s="609" t="s">
        <v>253</v>
      </c>
      <c r="C16" s="609"/>
      <c r="D16" s="396" t="str">
        <f>+IF(D14="SI","SI","NO")</f>
        <v>NO</v>
      </c>
      <c r="E16" s="170"/>
    </row>
    <row r="17" spans="1:6" ht="15" customHeight="1" x14ac:dyDescent="0.3">
      <c r="A17" s="133"/>
      <c r="B17" s="609"/>
      <c r="C17" s="609"/>
      <c r="D17" s="108"/>
      <c r="E17" s="170"/>
    </row>
    <row r="18" spans="1:6" ht="30" customHeight="1" x14ac:dyDescent="0.3">
      <c r="A18" s="133"/>
      <c r="B18" s="614" t="s">
        <v>139</v>
      </c>
      <c r="C18" s="614"/>
      <c r="D18" s="614"/>
      <c r="E18" s="174"/>
    </row>
    <row r="19" spans="1:6" x14ac:dyDescent="0.3">
      <c r="A19" s="133"/>
      <c r="B19" s="615"/>
      <c r="C19" s="616"/>
      <c r="D19" s="617"/>
      <c r="E19" s="196"/>
    </row>
    <row r="20" spans="1:6" ht="54.75" customHeight="1" x14ac:dyDescent="0.3">
      <c r="A20" s="133"/>
      <c r="B20" s="618"/>
      <c r="C20" s="619"/>
      <c r="D20" s="620"/>
      <c r="E20" s="196"/>
    </row>
    <row r="21" spans="1:6" ht="5.0999999999999996" customHeight="1" x14ac:dyDescent="0.3">
      <c r="A21" s="133"/>
      <c r="B21" s="197"/>
      <c r="C21" s="197"/>
      <c r="D21" s="197"/>
      <c r="E21" s="196"/>
    </row>
    <row r="22" spans="1:6" ht="55.5" customHeight="1" x14ac:dyDescent="0.3">
      <c r="A22" s="133"/>
      <c r="B22" s="622" t="s">
        <v>254</v>
      </c>
      <c r="C22" s="622"/>
      <c r="D22" s="622"/>
      <c r="E22" s="196"/>
    </row>
    <row r="23" spans="1:6" ht="15" customHeight="1" x14ac:dyDescent="0.3">
      <c r="A23" s="133"/>
      <c r="B23" s="623"/>
      <c r="C23" s="623"/>
      <c r="D23" s="623"/>
      <c r="E23" s="196"/>
    </row>
    <row r="24" spans="1:6" x14ac:dyDescent="0.3">
      <c r="A24" s="133"/>
      <c r="B24" s="107" t="s">
        <v>389</v>
      </c>
      <c r="C24" s="107"/>
      <c r="D24" s="95"/>
      <c r="E24" s="116"/>
    </row>
    <row r="25" spans="1:6" ht="16.5" customHeight="1" x14ac:dyDescent="0.3">
      <c r="A25" s="133"/>
      <c r="B25" s="621" t="s">
        <v>390</v>
      </c>
      <c r="C25" s="508"/>
      <c r="D25" s="198">
        <f>+IF(F25&gt;380000,380000,+F25)</f>
        <v>0</v>
      </c>
      <c r="E25" s="116"/>
      <c r="F25" s="4">
        <f>+IF(D12="VERO",0.2*D10,0.15*D10)</f>
        <v>0</v>
      </c>
    </row>
    <row r="26" spans="1:6" ht="34.9" customHeight="1" x14ac:dyDescent="0.3">
      <c r="A26" s="133"/>
      <c r="B26" s="508"/>
      <c r="C26" s="508"/>
      <c r="D26" s="95"/>
      <c r="E26" s="116"/>
      <c r="F26" s="4"/>
    </row>
    <row r="27" spans="1:6" ht="15" customHeight="1" x14ac:dyDescent="0.3">
      <c r="A27" s="133"/>
      <c r="B27" s="621" t="s">
        <v>392</v>
      </c>
      <c r="C27" s="508"/>
      <c r="D27" s="198">
        <f>+IF(F27&gt;80000,80000,+F27)</f>
        <v>0</v>
      </c>
      <c r="E27" s="116"/>
      <c r="F27" s="4">
        <f>+IF(D16="SI",0.05*D10,0)</f>
        <v>0</v>
      </c>
    </row>
    <row r="28" spans="1:6" x14ac:dyDescent="0.3">
      <c r="A28" s="133"/>
      <c r="B28" s="508"/>
      <c r="C28" s="508"/>
      <c r="D28" s="95"/>
      <c r="E28" s="116"/>
      <c r="F28" s="4"/>
    </row>
    <row r="29" spans="1:6" ht="15" customHeight="1" x14ac:dyDescent="0.3">
      <c r="A29" s="133"/>
      <c r="B29" s="621" t="s">
        <v>391</v>
      </c>
      <c r="C29" s="508"/>
      <c r="D29" s="198">
        <f>+IF(F29&gt;180000,180000,+F29)</f>
        <v>0</v>
      </c>
      <c r="E29" s="116"/>
      <c r="F29" s="4">
        <f>+IF(D14="SI",+IF(D12="VERO",0.1*D10,0.05*D10),0)</f>
        <v>0</v>
      </c>
    </row>
    <row r="30" spans="1:6" x14ac:dyDescent="0.3">
      <c r="A30" s="133"/>
      <c r="B30" s="508"/>
      <c r="C30" s="508"/>
      <c r="D30" s="95"/>
      <c r="E30" s="116"/>
    </row>
    <row r="31" spans="1:6" x14ac:dyDescent="0.3">
      <c r="A31" s="133"/>
      <c r="B31" s="508"/>
      <c r="C31" s="508"/>
      <c r="D31" s="95"/>
      <c r="E31" s="116"/>
    </row>
    <row r="32" spans="1:6" x14ac:dyDescent="0.3">
      <c r="A32" s="133"/>
      <c r="B32" s="189" t="s">
        <v>124</v>
      </c>
      <c r="C32" s="189"/>
      <c r="D32" s="156">
        <f>+D25+D27+D29</f>
        <v>0</v>
      </c>
      <c r="E32" s="194"/>
    </row>
    <row r="33" spans="1:5" ht="5.0999999999999996" customHeight="1" x14ac:dyDescent="0.3">
      <c r="A33" s="133"/>
      <c r="B33" s="189"/>
      <c r="C33" s="189"/>
      <c r="D33" s="132"/>
      <c r="E33" s="194"/>
    </row>
    <row r="34" spans="1:5" x14ac:dyDescent="0.3">
      <c r="A34" s="133"/>
      <c r="B34" s="199" t="s">
        <v>132</v>
      </c>
      <c r="C34" s="107">
        <f>+C6</f>
        <v>0</v>
      </c>
      <c r="D34" s="200" t="e">
        <f>+D$32/D$10*D6</f>
        <v>#DIV/0!</v>
      </c>
      <c r="E34" s="201"/>
    </row>
    <row r="35" spans="1:5" x14ac:dyDescent="0.3">
      <c r="A35" s="133"/>
      <c r="B35" s="199" t="s">
        <v>133</v>
      </c>
      <c r="C35" s="107">
        <f>+C7</f>
        <v>0</v>
      </c>
      <c r="D35" s="200" t="e">
        <f>+D$32/D$10*D7</f>
        <v>#DIV/0!</v>
      </c>
      <c r="E35" s="201"/>
    </row>
    <row r="36" spans="1:5" x14ac:dyDescent="0.3">
      <c r="A36" s="133"/>
      <c r="B36" s="199" t="s">
        <v>134</v>
      </c>
      <c r="C36" s="107">
        <f>+C8</f>
        <v>0</v>
      </c>
      <c r="D36" s="200" t="e">
        <f>+D$32/D$10*D8</f>
        <v>#DIV/0!</v>
      </c>
      <c r="E36" s="201"/>
    </row>
    <row r="37" spans="1:5" x14ac:dyDescent="0.3">
      <c r="A37" s="133"/>
      <c r="B37" s="199" t="s">
        <v>135</v>
      </c>
      <c r="C37" s="107">
        <f>+C9</f>
        <v>0</v>
      </c>
      <c r="D37" s="200" t="e">
        <f>+D$32/D$10*D9</f>
        <v>#DIV/0!</v>
      </c>
      <c r="E37" s="201"/>
    </row>
    <row r="38" spans="1:5" ht="8.1" customHeight="1" thickBot="1" x14ac:dyDescent="0.35">
      <c r="A38" s="126"/>
      <c r="B38" s="175"/>
      <c r="C38" s="175"/>
      <c r="D38" s="175"/>
      <c r="E38" s="179"/>
    </row>
  </sheetData>
  <sheetProtection algorithmName="SHA-512" hashValue="3+LsRB+M9JqBzUcNR8NFdptoPb2iJ7XSlhppe/rjlmaKhK4U9978DeNe9qIXQiyr0zyQJpwwNUtOLh+z7k3olA==" saltValue="zJm2MgikDhfkxqUeBuC0FA==" spinCount="100000" sheet="1" objects="1" scenarios="1"/>
  <mergeCells count="13">
    <mergeCell ref="B18:D18"/>
    <mergeCell ref="B19:D20"/>
    <mergeCell ref="B25:C26"/>
    <mergeCell ref="B27:C28"/>
    <mergeCell ref="B29:C31"/>
    <mergeCell ref="B22:D22"/>
    <mergeCell ref="B23:D23"/>
    <mergeCell ref="B16:C17"/>
    <mergeCell ref="A1:E1"/>
    <mergeCell ref="A2:E2"/>
    <mergeCell ref="A3:E3"/>
    <mergeCell ref="A4:E4"/>
    <mergeCell ref="A5:E5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97" orientation="portrait" r:id="rId1"/>
  <headerFooter>
    <oddFooter>&amp;R&amp;P di 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Tendine!$A$1:$A$2</xm:f>
          </x14:formula1>
          <xm:sqref>D14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8"/>
  <sheetViews>
    <sheetView zoomScaleNormal="100" zoomScaleSheetLayoutView="100" workbookViewId="0">
      <pane xSplit="1" ySplit="4" topLeftCell="B5" activePane="bottomRight" state="frozen"/>
      <selection activeCell="J84" sqref="J84:J85"/>
      <selection pane="topRight" activeCell="J84" sqref="J84:J85"/>
      <selection pane="bottomLeft" activeCell="J84" sqref="J84:J85"/>
      <selection pane="bottomRight" activeCell="B5" sqref="B5"/>
    </sheetView>
  </sheetViews>
  <sheetFormatPr defaultColWidth="9.140625" defaultRowHeight="15" x14ac:dyDescent="0.3"/>
  <cols>
    <col min="1" max="1" width="55.7109375" style="7" customWidth="1"/>
    <col min="2" max="3" width="13.7109375" style="8" customWidth="1"/>
    <col min="4" max="9" width="13.7109375" style="7" customWidth="1"/>
    <col min="10" max="10" width="13.7109375" style="8" customWidth="1"/>
    <col min="11" max="19" width="13.7109375" style="7" customWidth="1"/>
    <col min="20" max="16384" width="9.140625" style="7"/>
  </cols>
  <sheetData>
    <row r="1" spans="1:32" ht="15.75" customHeight="1" x14ac:dyDescent="0.35">
      <c r="A1" s="488" t="s">
        <v>350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90"/>
    </row>
    <row r="2" spans="1:32" ht="17.25" x14ac:dyDescent="0.3">
      <c r="A2" s="629">
        <f>+'Dati generali'!A2:D2</f>
        <v>0</v>
      </c>
      <c r="B2" s="630"/>
      <c r="C2" s="630"/>
      <c r="D2" s="630"/>
      <c r="E2" s="630"/>
      <c r="F2" s="630"/>
      <c r="G2" s="630"/>
      <c r="H2" s="630"/>
      <c r="I2" s="630"/>
      <c r="J2" s="630"/>
      <c r="K2" s="630"/>
      <c r="L2" s="630"/>
      <c r="M2" s="630"/>
      <c r="N2" s="630"/>
      <c r="O2" s="630"/>
      <c r="P2" s="631"/>
    </row>
    <row r="3" spans="1:32" ht="18" thickBot="1" x14ac:dyDescent="0.4">
      <c r="A3" s="514" t="s">
        <v>356</v>
      </c>
      <c r="B3" s="515"/>
      <c r="C3" s="515"/>
      <c r="D3" s="515"/>
      <c r="E3" s="515"/>
      <c r="F3" s="515"/>
      <c r="G3" s="515"/>
      <c r="H3" s="515"/>
      <c r="I3" s="515"/>
      <c r="J3" s="515"/>
      <c r="K3" s="515"/>
      <c r="L3" s="515"/>
      <c r="M3" s="515"/>
      <c r="N3" s="515"/>
      <c r="O3" s="515"/>
      <c r="P3" s="516"/>
    </row>
    <row r="4" spans="1:32" x14ac:dyDescent="0.3">
      <c r="A4" s="235" t="s">
        <v>281</v>
      </c>
      <c r="B4" s="236" t="str">
        <f>+'Costo di Produzione'!C4</f>
        <v>Totale</v>
      </c>
      <c r="C4" s="236" t="str">
        <f>+'Costo di Produzione'!D4</f>
        <v>Totale IT</v>
      </c>
      <c r="D4" s="237" t="str">
        <f>+'Costo di Produzione'!E4</f>
        <v>Richiedente 1</v>
      </c>
      <c r="E4" s="220" t="str">
        <f>+'Costo di Produzione'!F4</f>
        <v>Richiedente 2</v>
      </c>
      <c r="F4" s="220" t="str">
        <f>+'Costo di Produzione'!G4</f>
        <v>Richiedente 3</v>
      </c>
      <c r="G4" s="238" t="str">
        <f>+'Costo di Produzione'!H4</f>
        <v>Richiedente 4</v>
      </c>
      <c r="H4" s="237" t="str">
        <f>+'Costo di Produzione'!I4</f>
        <v>NON Rich. 1</v>
      </c>
      <c r="I4" s="220" t="str">
        <f>+'Costo di Produzione'!J4</f>
        <v>NON Rich. 2</v>
      </c>
      <c r="J4" s="220" t="str">
        <f>+'Costo di Produzione'!K4</f>
        <v>NON Rich. 3</v>
      </c>
      <c r="K4" s="238" t="str">
        <f>+'Costo di Produzione'!L4</f>
        <v>NON Rich. 4</v>
      </c>
      <c r="L4" s="236" t="str">
        <f>+'Costo di Produzione'!M4</f>
        <v>Tot. EST</v>
      </c>
      <c r="M4" s="237" t="str">
        <f>+'Costo di Produzione'!N4</f>
        <v>Estero 1</v>
      </c>
      <c r="N4" s="220" t="str">
        <f>+'Costo di Produzione'!O4</f>
        <v>Estero 2</v>
      </c>
      <c r="O4" s="220" t="str">
        <f>+'Costo di Produzione'!P4</f>
        <v>Estero 3</v>
      </c>
      <c r="P4" s="221" t="str">
        <f>+'Costo di Produzione'!Q4</f>
        <v>Estero 4</v>
      </c>
    </row>
    <row r="5" spans="1:32" s="9" customFormat="1" ht="27" customHeight="1" x14ac:dyDescent="0.3">
      <c r="A5" s="239" t="s">
        <v>92</v>
      </c>
      <c r="B5" s="222"/>
      <c r="C5" s="222"/>
      <c r="D5" s="325">
        <f>+'Costo di Produzione'!E5</f>
        <v>0</v>
      </c>
      <c r="E5" s="304">
        <f>+'Costo di Produzione'!F5</f>
        <v>0</v>
      </c>
      <c r="F5" s="304">
        <f>+'Costo di Produzione'!G5</f>
        <v>0</v>
      </c>
      <c r="G5" s="305">
        <f>+'Costo di Produzione'!H5</f>
        <v>0</v>
      </c>
      <c r="H5" s="325">
        <f>+'Costo di Produzione'!I5</f>
        <v>0</v>
      </c>
      <c r="I5" s="304">
        <f>+'Costo di Produzione'!J5</f>
        <v>0</v>
      </c>
      <c r="J5" s="304">
        <f>+'Costo di Produzione'!K5</f>
        <v>0</v>
      </c>
      <c r="K5" s="305">
        <f>+'Costo di Produzione'!L5</f>
        <v>0</v>
      </c>
      <c r="L5" s="326"/>
      <c r="M5" s="327" t="str">
        <f>+'Costo di Produzione'!N5</f>
        <v xml:space="preserve"> - </v>
      </c>
      <c r="N5" s="328" t="str">
        <f>+'Costo di Produzione'!O5</f>
        <v xml:space="preserve"> - </v>
      </c>
      <c r="O5" s="328" t="str">
        <f>+'Costo di Produzione'!P5</f>
        <v xml:space="preserve"> - </v>
      </c>
      <c r="P5" s="329" t="str">
        <f>+'Costo di Produzione'!Q5</f>
        <v xml:space="preserve"> - </v>
      </c>
    </row>
    <row r="6" spans="1:32" ht="15.75" thickBot="1" x14ac:dyDescent="0.35">
      <c r="A6" s="240" t="str">
        <f>+'Costo di Produzione'!A75</f>
        <v>Compartecipazione in Euro</v>
      </c>
      <c r="B6" s="105">
        <f>+C6+L6</f>
        <v>0</v>
      </c>
      <c r="C6" s="105">
        <f>+SUM(D6:K6)</f>
        <v>0</v>
      </c>
      <c r="D6" s="121">
        <f>+'Costo di Produzione'!E75</f>
        <v>0</v>
      </c>
      <c r="E6" s="106">
        <f>+'Costo di Produzione'!F75</f>
        <v>0</v>
      </c>
      <c r="F6" s="106">
        <f>+'Costo di Produzione'!G75</f>
        <v>0</v>
      </c>
      <c r="G6" s="122">
        <f>+'Costo di Produzione'!H75</f>
        <v>0</v>
      </c>
      <c r="H6" s="121">
        <f>+'Costo di Produzione'!I75</f>
        <v>0</v>
      </c>
      <c r="I6" s="106">
        <f>+'Costo di Produzione'!J75</f>
        <v>0</v>
      </c>
      <c r="J6" s="106">
        <f>+'Costo di Produzione'!K75</f>
        <v>0</v>
      </c>
      <c r="K6" s="122">
        <f>+'Costo di Produzione'!L75</f>
        <v>0</v>
      </c>
      <c r="L6" s="105">
        <f>+SUM(M6:P6)</f>
        <v>0</v>
      </c>
      <c r="M6" s="121">
        <f>+'Costo di Produzione'!N75</f>
        <v>0</v>
      </c>
      <c r="N6" s="106">
        <f>+'Costo di Produzione'!O75</f>
        <v>0</v>
      </c>
      <c r="O6" s="106">
        <f>+'Costo di Produzione'!P75</f>
        <v>0</v>
      </c>
      <c r="P6" s="118">
        <f>+'Costo di Produzione'!Q75</f>
        <v>0</v>
      </c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 x14ac:dyDescent="0.3">
      <c r="A7" s="180" t="s">
        <v>395</v>
      </c>
      <c r="B7" s="298"/>
      <c r="C7" s="298"/>
      <c r="D7" s="214"/>
      <c r="E7" s="214"/>
      <c r="F7" s="214"/>
      <c r="G7" s="214"/>
      <c r="H7" s="214"/>
      <c r="I7" s="214"/>
      <c r="J7" s="298"/>
      <c r="K7" s="214"/>
      <c r="L7" s="214"/>
      <c r="M7" s="214"/>
      <c r="N7" s="214"/>
      <c r="O7" s="214"/>
      <c r="P7" s="215"/>
    </row>
    <row r="8" spans="1:32" x14ac:dyDescent="0.3">
      <c r="A8" s="429" t="s">
        <v>341</v>
      </c>
      <c r="B8" s="198">
        <f t="shared" ref="B8:B9" si="0">+C8+L8</f>
        <v>0</v>
      </c>
      <c r="C8" s="198">
        <f t="shared" ref="C8:C9" si="1">+SUM(D8:K8)</f>
        <v>0</v>
      </c>
      <c r="D8" s="299">
        <f>+D9+D10</f>
        <v>0</v>
      </c>
      <c r="E8" s="271">
        <f t="shared" ref="E8:K8" si="2">+E9+E10</f>
        <v>0</v>
      </c>
      <c r="F8" s="271">
        <f t="shared" si="2"/>
        <v>0</v>
      </c>
      <c r="G8" s="300">
        <f t="shared" si="2"/>
        <v>0</v>
      </c>
      <c r="H8" s="299">
        <f t="shared" si="2"/>
        <v>0</v>
      </c>
      <c r="I8" s="271">
        <f t="shared" si="2"/>
        <v>0</v>
      </c>
      <c r="J8" s="271">
        <f t="shared" si="2"/>
        <v>0</v>
      </c>
      <c r="K8" s="300">
        <f t="shared" si="2"/>
        <v>0</v>
      </c>
      <c r="L8" s="198">
        <f t="shared" ref="L8:L9" si="3">+SUM(M8:P8)</f>
        <v>0</v>
      </c>
      <c r="M8" s="299">
        <f t="shared" ref="M8:P8" si="4">+M9+M10</f>
        <v>0</v>
      </c>
      <c r="N8" s="271">
        <f t="shared" si="4"/>
        <v>0</v>
      </c>
      <c r="O8" s="271">
        <f t="shared" si="4"/>
        <v>0</v>
      </c>
      <c r="P8" s="300">
        <f t="shared" si="4"/>
        <v>0</v>
      </c>
    </row>
    <row r="9" spans="1:32" x14ac:dyDescent="0.3">
      <c r="A9" s="230" t="s">
        <v>343</v>
      </c>
      <c r="B9" s="94">
        <f t="shared" si="0"/>
        <v>0</v>
      </c>
      <c r="C9" s="94">
        <f t="shared" si="1"/>
        <v>0</v>
      </c>
      <c r="D9" s="390"/>
      <c r="E9" s="391"/>
      <c r="F9" s="391"/>
      <c r="G9" s="392"/>
      <c r="H9" s="390"/>
      <c r="I9" s="391"/>
      <c r="J9" s="391"/>
      <c r="K9" s="392"/>
      <c r="L9" s="94">
        <f t="shared" si="3"/>
        <v>0</v>
      </c>
      <c r="M9" s="390"/>
      <c r="N9" s="391"/>
      <c r="O9" s="391"/>
      <c r="P9" s="393"/>
    </row>
    <row r="10" spans="1:32" x14ac:dyDescent="0.3">
      <c r="A10" s="230" t="s">
        <v>342</v>
      </c>
      <c r="B10" s="94">
        <f t="shared" ref="B10:B24" si="5">+C10+L10</f>
        <v>0</v>
      </c>
      <c r="C10" s="94">
        <f t="shared" ref="C10:C24" si="6">+SUM(D10:K10)</f>
        <v>0</v>
      </c>
      <c r="D10" s="166">
        <f>-'Costo di Produzione'!E59</f>
        <v>0</v>
      </c>
      <c r="E10" s="95">
        <f>-'Costo di Produzione'!F59</f>
        <v>0</v>
      </c>
      <c r="F10" s="95">
        <f>-'Costo di Produzione'!G59</f>
        <v>0</v>
      </c>
      <c r="G10" s="112">
        <f>-'Costo di Produzione'!H59</f>
        <v>0</v>
      </c>
      <c r="H10" s="166">
        <f>-'Costo di Produzione'!I59</f>
        <v>0</v>
      </c>
      <c r="I10" s="95">
        <f>-'Costo di Produzione'!J59</f>
        <v>0</v>
      </c>
      <c r="J10" s="95">
        <f>-'Costo di Produzione'!K59</f>
        <v>0</v>
      </c>
      <c r="K10" s="112">
        <f>-'Costo di Produzione'!L59</f>
        <v>0</v>
      </c>
      <c r="L10" s="94">
        <f t="shared" ref="L10:L24" si="7">+SUM(M10:P10)</f>
        <v>0</v>
      </c>
      <c r="M10" s="166">
        <f>-'Costo di Produzione'!N59</f>
        <v>0</v>
      </c>
      <c r="N10" s="95">
        <f>-'Costo di Produzione'!O59</f>
        <v>0</v>
      </c>
      <c r="O10" s="95">
        <f>-'Costo di Produzione'!P59</f>
        <v>0</v>
      </c>
      <c r="P10" s="116">
        <f>-'Costo di Produzione'!Q59</f>
        <v>0</v>
      </c>
    </row>
    <row r="11" spans="1:32" x14ac:dyDescent="0.3">
      <c r="A11" s="228" t="s">
        <v>283</v>
      </c>
      <c r="B11" s="156">
        <f t="shared" si="5"/>
        <v>0</v>
      </c>
      <c r="C11" s="156">
        <f t="shared" si="6"/>
        <v>0</v>
      </c>
      <c r="D11" s="299">
        <f>+SUM(D12:D16)</f>
        <v>0</v>
      </c>
      <c r="E11" s="271">
        <f t="shared" ref="E11:K11" si="8">+SUM(E12:E16)</f>
        <v>0</v>
      </c>
      <c r="F11" s="271">
        <f t="shared" si="8"/>
        <v>0</v>
      </c>
      <c r="G11" s="300">
        <f t="shared" si="8"/>
        <v>0</v>
      </c>
      <c r="H11" s="299">
        <f t="shared" si="8"/>
        <v>0</v>
      </c>
      <c r="I11" s="271">
        <f t="shared" si="8"/>
        <v>0</v>
      </c>
      <c r="J11" s="271">
        <f t="shared" si="8"/>
        <v>0</v>
      </c>
      <c r="K11" s="300">
        <f t="shared" si="8"/>
        <v>0</v>
      </c>
      <c r="L11" s="156">
        <f t="shared" si="7"/>
        <v>0</v>
      </c>
      <c r="M11" s="299">
        <f t="shared" ref="M11:P11" si="9">+SUM(M12:M16)</f>
        <v>0</v>
      </c>
      <c r="N11" s="271">
        <f t="shared" si="9"/>
        <v>0</v>
      </c>
      <c r="O11" s="271">
        <f t="shared" si="9"/>
        <v>0</v>
      </c>
      <c r="P11" s="301">
        <f t="shared" si="9"/>
        <v>0</v>
      </c>
    </row>
    <row r="12" spans="1:32" x14ac:dyDescent="0.3">
      <c r="A12" s="230" t="s">
        <v>271</v>
      </c>
      <c r="B12" s="94">
        <f t="shared" si="5"/>
        <v>0</v>
      </c>
      <c r="C12" s="94">
        <f t="shared" si="6"/>
        <v>0</v>
      </c>
      <c r="D12" s="390"/>
      <c r="E12" s="391"/>
      <c r="F12" s="391"/>
      <c r="G12" s="392"/>
      <c r="H12" s="390"/>
      <c r="I12" s="391"/>
      <c r="J12" s="391"/>
      <c r="K12" s="392"/>
      <c r="L12" s="94">
        <f t="shared" si="7"/>
        <v>0</v>
      </c>
      <c r="M12" s="390"/>
      <c r="N12" s="391"/>
      <c r="O12" s="391"/>
      <c r="P12" s="393"/>
    </row>
    <row r="13" spans="1:32" x14ac:dyDescent="0.3">
      <c r="A13" s="230" t="s">
        <v>272</v>
      </c>
      <c r="B13" s="94">
        <f t="shared" si="5"/>
        <v>0</v>
      </c>
      <c r="C13" s="94">
        <f t="shared" si="6"/>
        <v>0</v>
      </c>
      <c r="D13" s="390"/>
      <c r="E13" s="391"/>
      <c r="F13" s="391"/>
      <c r="G13" s="392"/>
      <c r="H13" s="390"/>
      <c r="I13" s="391"/>
      <c r="J13" s="391"/>
      <c r="K13" s="392"/>
      <c r="L13" s="94">
        <f t="shared" si="7"/>
        <v>0</v>
      </c>
      <c r="M13" s="390"/>
      <c r="N13" s="391"/>
      <c r="O13" s="391"/>
      <c r="P13" s="393"/>
    </row>
    <row r="14" spans="1:32" x14ac:dyDescent="0.3">
      <c r="A14" s="230" t="s">
        <v>273</v>
      </c>
      <c r="B14" s="94">
        <f t="shared" si="5"/>
        <v>0</v>
      </c>
      <c r="C14" s="94">
        <f t="shared" si="6"/>
        <v>0</v>
      </c>
      <c r="D14" s="390"/>
      <c r="E14" s="391"/>
      <c r="F14" s="391"/>
      <c r="G14" s="392"/>
      <c r="H14" s="390"/>
      <c r="I14" s="391"/>
      <c r="J14" s="391"/>
      <c r="K14" s="392"/>
      <c r="L14" s="94">
        <f t="shared" si="7"/>
        <v>0</v>
      </c>
      <c r="M14" s="390"/>
      <c r="N14" s="391"/>
      <c r="O14" s="391"/>
      <c r="P14" s="393"/>
    </row>
    <row r="15" spans="1:32" x14ac:dyDescent="0.3">
      <c r="A15" s="230" t="s">
        <v>277</v>
      </c>
      <c r="B15" s="94">
        <f t="shared" si="5"/>
        <v>0</v>
      </c>
      <c r="C15" s="94">
        <f t="shared" si="6"/>
        <v>0</v>
      </c>
      <c r="D15" s="390"/>
      <c r="E15" s="391"/>
      <c r="F15" s="391"/>
      <c r="G15" s="392"/>
      <c r="H15" s="390"/>
      <c r="I15" s="391"/>
      <c r="J15" s="391"/>
      <c r="K15" s="392"/>
      <c r="L15" s="94">
        <f t="shared" si="7"/>
        <v>0</v>
      </c>
      <c r="M15" s="390"/>
      <c r="N15" s="391"/>
      <c r="O15" s="391"/>
      <c r="P15" s="393"/>
    </row>
    <row r="16" spans="1:32" x14ac:dyDescent="0.3">
      <c r="A16" s="230" t="s">
        <v>278</v>
      </c>
      <c r="B16" s="94">
        <f t="shared" si="5"/>
        <v>0</v>
      </c>
      <c r="C16" s="94">
        <f t="shared" si="6"/>
        <v>0</v>
      </c>
      <c r="D16" s="390"/>
      <c r="E16" s="391"/>
      <c r="F16" s="391"/>
      <c r="G16" s="392"/>
      <c r="H16" s="390"/>
      <c r="I16" s="391"/>
      <c r="J16" s="391"/>
      <c r="K16" s="392"/>
      <c r="L16" s="94">
        <f t="shared" si="7"/>
        <v>0</v>
      </c>
      <c r="M16" s="390"/>
      <c r="N16" s="391"/>
      <c r="O16" s="391"/>
      <c r="P16" s="393"/>
    </row>
    <row r="17" spans="1:16" x14ac:dyDescent="0.3">
      <c r="A17" s="228" t="s">
        <v>284</v>
      </c>
      <c r="B17" s="156">
        <f t="shared" si="5"/>
        <v>0</v>
      </c>
      <c r="C17" s="156">
        <f t="shared" si="6"/>
        <v>0</v>
      </c>
      <c r="D17" s="299">
        <f>+SUM(D18:D23)</f>
        <v>0</v>
      </c>
      <c r="E17" s="271">
        <f t="shared" ref="E17:K17" si="10">+SUM(E18:E23)</f>
        <v>0</v>
      </c>
      <c r="F17" s="271">
        <f t="shared" si="10"/>
        <v>0</v>
      </c>
      <c r="G17" s="300">
        <f t="shared" si="10"/>
        <v>0</v>
      </c>
      <c r="H17" s="299">
        <f t="shared" si="10"/>
        <v>0</v>
      </c>
      <c r="I17" s="271">
        <f t="shared" si="10"/>
        <v>0</v>
      </c>
      <c r="J17" s="271">
        <f t="shared" si="10"/>
        <v>0</v>
      </c>
      <c r="K17" s="300">
        <f t="shared" si="10"/>
        <v>0</v>
      </c>
      <c r="L17" s="156">
        <f t="shared" si="7"/>
        <v>0</v>
      </c>
      <c r="M17" s="299">
        <f t="shared" ref="M17:P17" si="11">+SUM(M18:M23)</f>
        <v>0</v>
      </c>
      <c r="N17" s="271">
        <f t="shared" si="11"/>
        <v>0</v>
      </c>
      <c r="O17" s="271">
        <f t="shared" si="11"/>
        <v>0</v>
      </c>
      <c r="P17" s="301">
        <f t="shared" si="11"/>
        <v>0</v>
      </c>
    </row>
    <row r="18" spans="1:16" x14ac:dyDescent="0.3">
      <c r="A18" s="230" t="s">
        <v>274</v>
      </c>
      <c r="B18" s="94">
        <f t="shared" si="5"/>
        <v>0</v>
      </c>
      <c r="C18" s="94">
        <f t="shared" si="6"/>
        <v>0</v>
      </c>
      <c r="D18" s="390"/>
      <c r="E18" s="391"/>
      <c r="F18" s="391"/>
      <c r="G18" s="392"/>
      <c r="H18" s="390"/>
      <c r="I18" s="391"/>
      <c r="J18" s="391"/>
      <c r="K18" s="392"/>
      <c r="L18" s="94">
        <f t="shared" si="7"/>
        <v>0</v>
      </c>
      <c r="M18" s="390"/>
      <c r="N18" s="391"/>
      <c r="O18" s="391"/>
      <c r="P18" s="393"/>
    </row>
    <row r="19" spans="1:16" x14ac:dyDescent="0.3">
      <c r="A19" s="230" t="s">
        <v>275</v>
      </c>
      <c r="B19" s="94">
        <f t="shared" si="5"/>
        <v>0</v>
      </c>
      <c r="C19" s="94">
        <f t="shared" si="6"/>
        <v>0</v>
      </c>
      <c r="D19" s="390"/>
      <c r="E19" s="391"/>
      <c r="F19" s="391"/>
      <c r="G19" s="392"/>
      <c r="H19" s="390"/>
      <c r="I19" s="391"/>
      <c r="J19" s="391"/>
      <c r="K19" s="392"/>
      <c r="L19" s="94">
        <f t="shared" si="7"/>
        <v>0</v>
      </c>
      <c r="M19" s="390"/>
      <c r="N19" s="391"/>
      <c r="O19" s="391"/>
      <c r="P19" s="393"/>
    </row>
    <row r="20" spans="1:16" x14ac:dyDescent="0.3">
      <c r="A20" s="230" t="s">
        <v>276</v>
      </c>
      <c r="B20" s="94">
        <f t="shared" si="5"/>
        <v>0</v>
      </c>
      <c r="C20" s="94">
        <f t="shared" si="6"/>
        <v>0</v>
      </c>
      <c r="D20" s="390"/>
      <c r="E20" s="391"/>
      <c r="F20" s="391"/>
      <c r="G20" s="392"/>
      <c r="H20" s="390"/>
      <c r="I20" s="391"/>
      <c r="J20" s="391"/>
      <c r="K20" s="392"/>
      <c r="L20" s="94">
        <f t="shared" si="7"/>
        <v>0</v>
      </c>
      <c r="M20" s="390"/>
      <c r="N20" s="391"/>
      <c r="O20" s="391"/>
      <c r="P20" s="393"/>
    </row>
    <row r="21" spans="1:16" x14ac:dyDescent="0.3">
      <c r="A21" s="230" t="s">
        <v>279</v>
      </c>
      <c r="B21" s="94">
        <f t="shared" si="5"/>
        <v>0</v>
      </c>
      <c r="C21" s="94">
        <f t="shared" si="6"/>
        <v>0</v>
      </c>
      <c r="D21" s="390"/>
      <c r="E21" s="391"/>
      <c r="F21" s="391"/>
      <c r="G21" s="392"/>
      <c r="H21" s="390"/>
      <c r="I21" s="391"/>
      <c r="J21" s="391"/>
      <c r="K21" s="392"/>
      <c r="L21" s="94">
        <f t="shared" si="7"/>
        <v>0</v>
      </c>
      <c r="M21" s="390"/>
      <c r="N21" s="391"/>
      <c r="O21" s="391"/>
      <c r="P21" s="393"/>
    </row>
    <row r="22" spans="1:16" x14ac:dyDescent="0.3">
      <c r="A22" s="231" t="s">
        <v>280</v>
      </c>
      <c r="B22" s="94">
        <f t="shared" si="5"/>
        <v>0</v>
      </c>
      <c r="C22" s="94">
        <f t="shared" si="6"/>
        <v>0</v>
      </c>
      <c r="D22" s="390"/>
      <c r="E22" s="391"/>
      <c r="F22" s="391"/>
      <c r="G22" s="392"/>
      <c r="H22" s="390"/>
      <c r="I22" s="391"/>
      <c r="J22" s="391"/>
      <c r="K22" s="392"/>
      <c r="L22" s="94">
        <f t="shared" si="7"/>
        <v>0</v>
      </c>
      <c r="M22" s="390"/>
      <c r="N22" s="391"/>
      <c r="O22" s="391"/>
      <c r="P22" s="393"/>
    </row>
    <row r="23" spans="1:16" x14ac:dyDescent="0.3">
      <c r="A23" s="231" t="s">
        <v>280</v>
      </c>
      <c r="B23" s="94">
        <f t="shared" si="5"/>
        <v>0</v>
      </c>
      <c r="C23" s="94">
        <f t="shared" si="6"/>
        <v>0</v>
      </c>
      <c r="D23" s="390"/>
      <c r="E23" s="391"/>
      <c r="F23" s="391"/>
      <c r="G23" s="392"/>
      <c r="H23" s="390"/>
      <c r="I23" s="391"/>
      <c r="J23" s="391"/>
      <c r="K23" s="392"/>
      <c r="L23" s="94">
        <f t="shared" si="7"/>
        <v>0</v>
      </c>
      <c r="M23" s="390"/>
      <c r="N23" s="391"/>
      <c r="O23" s="391"/>
      <c r="P23" s="393"/>
    </row>
    <row r="24" spans="1:16" x14ac:dyDescent="0.3">
      <c r="A24" s="232" t="s">
        <v>285</v>
      </c>
      <c r="B24" s="156">
        <f t="shared" si="5"/>
        <v>0</v>
      </c>
      <c r="C24" s="156">
        <f t="shared" si="6"/>
        <v>0</v>
      </c>
      <c r="D24" s="299">
        <f>+D8+D11+D17</f>
        <v>0</v>
      </c>
      <c r="E24" s="271">
        <f t="shared" ref="E24:K24" si="12">+E8+E11+E17</f>
        <v>0</v>
      </c>
      <c r="F24" s="271">
        <f t="shared" si="12"/>
        <v>0</v>
      </c>
      <c r="G24" s="300">
        <f t="shared" si="12"/>
        <v>0</v>
      </c>
      <c r="H24" s="299">
        <f t="shared" si="12"/>
        <v>0</v>
      </c>
      <c r="I24" s="271">
        <f t="shared" si="12"/>
        <v>0</v>
      </c>
      <c r="J24" s="271">
        <f t="shared" si="12"/>
        <v>0</v>
      </c>
      <c r="K24" s="300">
        <f t="shared" si="12"/>
        <v>0</v>
      </c>
      <c r="L24" s="156">
        <f t="shared" si="7"/>
        <v>0</v>
      </c>
      <c r="M24" s="299">
        <f t="shared" ref="M24:P24" si="13">+M8+M11+M17</f>
        <v>0</v>
      </c>
      <c r="N24" s="271">
        <f t="shared" si="13"/>
        <v>0</v>
      </c>
      <c r="O24" s="271">
        <f t="shared" si="13"/>
        <v>0</v>
      </c>
      <c r="P24" s="301">
        <f t="shared" si="13"/>
        <v>0</v>
      </c>
    </row>
    <row r="25" spans="1:16" x14ac:dyDescent="0.3">
      <c r="A25" s="233" t="s">
        <v>240</v>
      </c>
      <c r="B25" s="189"/>
      <c r="C25" s="189"/>
      <c r="D25" s="107"/>
      <c r="E25" s="107"/>
      <c r="F25" s="107"/>
      <c r="G25" s="107"/>
      <c r="H25" s="107"/>
      <c r="I25" s="107"/>
      <c r="J25" s="189"/>
      <c r="K25" s="107"/>
      <c r="L25" s="107"/>
      <c r="M25" s="107"/>
      <c r="N25" s="107"/>
      <c r="O25" s="107"/>
      <c r="P25" s="174"/>
    </row>
    <row r="26" spans="1:16" s="223" customFormat="1" ht="30" customHeight="1" x14ac:dyDescent="0.25">
      <c r="A26" s="626" t="s">
        <v>282</v>
      </c>
      <c r="B26" s="627"/>
      <c r="C26" s="627"/>
      <c r="D26" s="627"/>
      <c r="E26" s="627"/>
      <c r="F26" s="627"/>
      <c r="G26" s="627"/>
      <c r="H26" s="627"/>
      <c r="I26" s="627"/>
      <c r="J26" s="627"/>
      <c r="K26" s="627"/>
      <c r="L26" s="627"/>
      <c r="M26" s="627"/>
      <c r="N26" s="627"/>
      <c r="O26" s="627"/>
      <c r="P26" s="628"/>
    </row>
    <row r="27" spans="1:16" ht="5.0999999999999996" customHeight="1" thickBot="1" x14ac:dyDescent="0.35">
      <c r="A27" s="126"/>
      <c r="B27" s="234"/>
      <c r="C27" s="234"/>
      <c r="D27" s="175"/>
      <c r="E27" s="175"/>
      <c r="F27" s="175"/>
      <c r="G27" s="175"/>
      <c r="H27" s="175"/>
      <c r="I27" s="175"/>
      <c r="J27" s="234"/>
      <c r="K27" s="175"/>
      <c r="L27" s="175"/>
      <c r="M27" s="175"/>
      <c r="N27" s="175"/>
      <c r="O27" s="175"/>
      <c r="P27" s="179"/>
    </row>
    <row r="28" spans="1:16" x14ac:dyDescent="0.3">
      <c r="A28" s="180" t="s">
        <v>396</v>
      </c>
      <c r="B28" s="227"/>
      <c r="C28" s="227"/>
      <c r="D28" s="191"/>
      <c r="E28" s="191"/>
      <c r="F28" s="191"/>
      <c r="G28" s="191"/>
      <c r="H28" s="191"/>
      <c r="I28" s="191"/>
      <c r="J28" s="227"/>
      <c r="K28" s="191"/>
      <c r="L28" s="191"/>
      <c r="M28" s="191"/>
      <c r="N28" s="191"/>
      <c r="O28" s="191"/>
      <c r="P28" s="192"/>
    </row>
    <row r="29" spans="1:16" x14ac:dyDescent="0.3">
      <c r="A29" s="241" t="s">
        <v>286</v>
      </c>
      <c r="B29" s="394"/>
      <c r="C29" s="394"/>
      <c r="D29" s="110"/>
      <c r="E29" s="91"/>
      <c r="F29" s="91"/>
      <c r="G29" s="111"/>
      <c r="H29" s="110"/>
      <c r="I29" s="91"/>
      <c r="J29" s="302"/>
      <c r="K29" s="111"/>
      <c r="L29" s="394"/>
      <c r="M29" s="110"/>
      <c r="N29" s="91"/>
      <c r="O29" s="91"/>
      <c r="P29" s="119"/>
    </row>
    <row r="30" spans="1:16" x14ac:dyDescent="0.3">
      <c r="A30" s="242" t="s">
        <v>287</v>
      </c>
      <c r="B30" s="138">
        <f t="shared" ref="B30:B43" si="14">+C30+L30</f>
        <v>0</v>
      </c>
      <c r="C30" s="138">
        <f t="shared" ref="C30:C43" si="15">+SUM(D30:K30)</f>
        <v>0</v>
      </c>
      <c r="D30" s="166">
        <f>+SUM(D31:D35)</f>
        <v>0</v>
      </c>
      <c r="E30" s="95">
        <f t="shared" ref="E30" si="16">+SUM(E31:E35)</f>
        <v>0</v>
      </c>
      <c r="F30" s="95">
        <f t="shared" ref="F30" si="17">+SUM(F31:F35)</f>
        <v>0</v>
      </c>
      <c r="G30" s="112">
        <f t="shared" ref="G30" si="18">+SUM(G31:G35)</f>
        <v>0</v>
      </c>
      <c r="H30" s="166">
        <f t="shared" ref="H30" si="19">+SUM(H31:H35)</f>
        <v>0</v>
      </c>
      <c r="I30" s="95">
        <f t="shared" ref="I30" si="20">+SUM(I31:I35)</f>
        <v>0</v>
      </c>
      <c r="J30" s="95">
        <f t="shared" ref="J30" si="21">+SUM(J31:J35)</f>
        <v>0</v>
      </c>
      <c r="K30" s="112">
        <f t="shared" ref="K30" si="22">+SUM(K31:K35)</f>
        <v>0</v>
      </c>
      <c r="L30" s="138">
        <f t="shared" ref="L30:L43" si="23">+SUM(M30:P30)</f>
        <v>0</v>
      </c>
      <c r="M30" s="166">
        <f t="shared" ref="M30" si="24">+SUM(M31:M35)</f>
        <v>0</v>
      </c>
      <c r="N30" s="95">
        <f t="shared" ref="N30" si="25">+SUM(N31:N35)</f>
        <v>0</v>
      </c>
      <c r="O30" s="95">
        <f t="shared" ref="O30" si="26">+SUM(O31:O35)</f>
        <v>0</v>
      </c>
      <c r="P30" s="116">
        <f t="shared" ref="P30" si="27">+SUM(P31:P35)</f>
        <v>0</v>
      </c>
    </row>
    <row r="31" spans="1:16" x14ac:dyDescent="0.3">
      <c r="A31" s="230" t="s">
        <v>271</v>
      </c>
      <c r="B31" s="395">
        <f t="shared" si="14"/>
        <v>0</v>
      </c>
      <c r="C31" s="395">
        <f t="shared" si="15"/>
        <v>0</v>
      </c>
      <c r="D31" s="390"/>
      <c r="E31" s="391"/>
      <c r="F31" s="391"/>
      <c r="G31" s="392"/>
      <c r="H31" s="390"/>
      <c r="I31" s="391"/>
      <c r="J31" s="391"/>
      <c r="K31" s="392"/>
      <c r="L31" s="395">
        <f t="shared" si="23"/>
        <v>0</v>
      </c>
      <c r="M31" s="390"/>
      <c r="N31" s="391"/>
      <c r="O31" s="391"/>
      <c r="P31" s="393"/>
    </row>
    <row r="32" spans="1:16" x14ac:dyDescent="0.3">
      <c r="A32" s="230" t="s">
        <v>272</v>
      </c>
      <c r="B32" s="395">
        <f t="shared" si="14"/>
        <v>0</v>
      </c>
      <c r="C32" s="395">
        <f t="shared" si="15"/>
        <v>0</v>
      </c>
      <c r="D32" s="390"/>
      <c r="E32" s="391"/>
      <c r="F32" s="391"/>
      <c r="G32" s="392"/>
      <c r="H32" s="390"/>
      <c r="I32" s="391"/>
      <c r="J32" s="391"/>
      <c r="K32" s="392"/>
      <c r="L32" s="395">
        <f t="shared" si="23"/>
        <v>0</v>
      </c>
      <c r="M32" s="390"/>
      <c r="N32" s="391"/>
      <c r="O32" s="391"/>
      <c r="P32" s="393"/>
    </row>
    <row r="33" spans="1:16" x14ac:dyDescent="0.3">
      <c r="A33" s="230" t="s">
        <v>273</v>
      </c>
      <c r="B33" s="395">
        <f t="shared" si="14"/>
        <v>0</v>
      </c>
      <c r="C33" s="395">
        <f t="shared" si="15"/>
        <v>0</v>
      </c>
      <c r="D33" s="390"/>
      <c r="E33" s="391"/>
      <c r="F33" s="391"/>
      <c r="G33" s="392"/>
      <c r="H33" s="390"/>
      <c r="I33" s="391"/>
      <c r="J33" s="391"/>
      <c r="K33" s="392"/>
      <c r="L33" s="395">
        <f t="shared" si="23"/>
        <v>0</v>
      </c>
      <c r="M33" s="390"/>
      <c r="N33" s="391"/>
      <c r="O33" s="391"/>
      <c r="P33" s="393"/>
    </row>
    <row r="34" spans="1:16" x14ac:dyDescent="0.3">
      <c r="A34" s="230" t="s">
        <v>277</v>
      </c>
      <c r="B34" s="395">
        <f t="shared" si="14"/>
        <v>0</v>
      </c>
      <c r="C34" s="395">
        <f t="shared" si="15"/>
        <v>0</v>
      </c>
      <c r="D34" s="390"/>
      <c r="E34" s="391"/>
      <c r="F34" s="391"/>
      <c r="G34" s="392"/>
      <c r="H34" s="390"/>
      <c r="I34" s="391"/>
      <c r="J34" s="391"/>
      <c r="K34" s="392"/>
      <c r="L34" s="395">
        <f t="shared" si="23"/>
        <v>0</v>
      </c>
      <c r="M34" s="390"/>
      <c r="N34" s="391"/>
      <c r="O34" s="391"/>
      <c r="P34" s="393"/>
    </row>
    <row r="35" spans="1:16" x14ac:dyDescent="0.3">
      <c r="A35" s="230" t="s">
        <v>278</v>
      </c>
      <c r="B35" s="395">
        <f t="shared" si="14"/>
        <v>0</v>
      </c>
      <c r="C35" s="395">
        <f t="shared" si="15"/>
        <v>0</v>
      </c>
      <c r="D35" s="390"/>
      <c r="E35" s="391"/>
      <c r="F35" s="391"/>
      <c r="G35" s="392"/>
      <c r="H35" s="390"/>
      <c r="I35" s="391"/>
      <c r="J35" s="391"/>
      <c r="K35" s="392"/>
      <c r="L35" s="395">
        <f t="shared" si="23"/>
        <v>0</v>
      </c>
      <c r="M35" s="390"/>
      <c r="N35" s="391"/>
      <c r="O35" s="391"/>
      <c r="P35" s="393"/>
    </row>
    <row r="36" spans="1:16" x14ac:dyDescent="0.3">
      <c r="A36" s="242" t="s">
        <v>288</v>
      </c>
      <c r="B36" s="138">
        <f t="shared" si="14"/>
        <v>0</v>
      </c>
      <c r="C36" s="138">
        <f t="shared" si="15"/>
        <v>0</v>
      </c>
      <c r="D36" s="166">
        <f>+SUM(D37:D42)</f>
        <v>0</v>
      </c>
      <c r="E36" s="95">
        <f t="shared" ref="E36" si="28">+SUM(E37:E42)</f>
        <v>0</v>
      </c>
      <c r="F36" s="95">
        <f t="shared" ref="F36" si="29">+SUM(F37:F42)</f>
        <v>0</v>
      </c>
      <c r="G36" s="112">
        <f t="shared" ref="G36" si="30">+SUM(G37:G42)</f>
        <v>0</v>
      </c>
      <c r="H36" s="166">
        <f t="shared" ref="H36" si="31">+SUM(H37:H42)</f>
        <v>0</v>
      </c>
      <c r="I36" s="95">
        <f t="shared" ref="I36" si="32">+SUM(I37:I42)</f>
        <v>0</v>
      </c>
      <c r="J36" s="95">
        <f t="shared" ref="J36" si="33">+SUM(J37:J42)</f>
        <v>0</v>
      </c>
      <c r="K36" s="112">
        <f t="shared" ref="K36" si="34">+SUM(K37:K42)</f>
        <v>0</v>
      </c>
      <c r="L36" s="138">
        <f t="shared" si="23"/>
        <v>0</v>
      </c>
      <c r="M36" s="166">
        <f t="shared" ref="M36" si="35">+SUM(M37:M42)</f>
        <v>0</v>
      </c>
      <c r="N36" s="95">
        <f t="shared" ref="N36" si="36">+SUM(N37:N42)</f>
        <v>0</v>
      </c>
      <c r="O36" s="95">
        <f t="shared" ref="O36" si="37">+SUM(O37:O42)</f>
        <v>0</v>
      </c>
      <c r="P36" s="116">
        <f t="shared" ref="P36" si="38">+SUM(P37:P42)</f>
        <v>0</v>
      </c>
    </row>
    <row r="37" spans="1:16" x14ac:dyDescent="0.3">
      <c r="A37" s="230" t="s">
        <v>274</v>
      </c>
      <c r="B37" s="395">
        <f t="shared" si="14"/>
        <v>0</v>
      </c>
      <c r="C37" s="395">
        <f t="shared" si="15"/>
        <v>0</v>
      </c>
      <c r="D37" s="390"/>
      <c r="E37" s="391"/>
      <c r="F37" s="391"/>
      <c r="G37" s="392"/>
      <c r="H37" s="390"/>
      <c r="I37" s="391"/>
      <c r="J37" s="391"/>
      <c r="K37" s="392"/>
      <c r="L37" s="395">
        <f t="shared" si="23"/>
        <v>0</v>
      </c>
      <c r="M37" s="390"/>
      <c r="N37" s="391"/>
      <c r="O37" s="391"/>
      <c r="P37" s="393"/>
    </row>
    <row r="38" spans="1:16" x14ac:dyDescent="0.3">
      <c r="A38" s="230" t="s">
        <v>275</v>
      </c>
      <c r="B38" s="395">
        <f t="shared" si="14"/>
        <v>0</v>
      </c>
      <c r="C38" s="395">
        <f t="shared" si="15"/>
        <v>0</v>
      </c>
      <c r="D38" s="390"/>
      <c r="E38" s="391"/>
      <c r="F38" s="391"/>
      <c r="G38" s="392"/>
      <c r="H38" s="390"/>
      <c r="I38" s="391"/>
      <c r="J38" s="391"/>
      <c r="K38" s="392"/>
      <c r="L38" s="395">
        <f t="shared" si="23"/>
        <v>0</v>
      </c>
      <c r="M38" s="390"/>
      <c r="N38" s="391"/>
      <c r="O38" s="391"/>
      <c r="P38" s="393"/>
    </row>
    <row r="39" spans="1:16" x14ac:dyDescent="0.3">
      <c r="A39" s="230" t="s">
        <v>276</v>
      </c>
      <c r="B39" s="395">
        <f t="shared" si="14"/>
        <v>0</v>
      </c>
      <c r="C39" s="395">
        <f t="shared" si="15"/>
        <v>0</v>
      </c>
      <c r="D39" s="390"/>
      <c r="E39" s="391"/>
      <c r="F39" s="391"/>
      <c r="G39" s="392"/>
      <c r="H39" s="390"/>
      <c r="I39" s="391"/>
      <c r="J39" s="391"/>
      <c r="K39" s="392"/>
      <c r="L39" s="395">
        <f t="shared" si="23"/>
        <v>0</v>
      </c>
      <c r="M39" s="390"/>
      <c r="N39" s="391"/>
      <c r="O39" s="391"/>
      <c r="P39" s="393"/>
    </row>
    <row r="40" spans="1:16" x14ac:dyDescent="0.3">
      <c r="A40" s="230" t="s">
        <v>279</v>
      </c>
      <c r="B40" s="395">
        <f t="shared" si="14"/>
        <v>0</v>
      </c>
      <c r="C40" s="395">
        <f t="shared" si="15"/>
        <v>0</v>
      </c>
      <c r="D40" s="390"/>
      <c r="E40" s="391"/>
      <c r="F40" s="391"/>
      <c r="G40" s="392"/>
      <c r="H40" s="390"/>
      <c r="I40" s="391"/>
      <c r="J40" s="391"/>
      <c r="K40" s="392"/>
      <c r="L40" s="395">
        <f t="shared" si="23"/>
        <v>0</v>
      </c>
      <c r="M40" s="390"/>
      <c r="N40" s="391"/>
      <c r="O40" s="391"/>
      <c r="P40" s="393"/>
    </row>
    <row r="41" spans="1:16" x14ac:dyDescent="0.3">
      <c r="A41" s="231" t="s">
        <v>280</v>
      </c>
      <c r="B41" s="395">
        <f t="shared" si="14"/>
        <v>0</v>
      </c>
      <c r="C41" s="395">
        <f t="shared" si="15"/>
        <v>0</v>
      </c>
      <c r="D41" s="390"/>
      <c r="E41" s="391"/>
      <c r="F41" s="391"/>
      <c r="G41" s="392"/>
      <c r="H41" s="390"/>
      <c r="I41" s="391"/>
      <c r="J41" s="391"/>
      <c r="K41" s="392"/>
      <c r="L41" s="395">
        <f t="shared" si="23"/>
        <v>0</v>
      </c>
      <c r="M41" s="390"/>
      <c r="N41" s="391"/>
      <c r="O41" s="391"/>
      <c r="P41" s="393"/>
    </row>
    <row r="42" spans="1:16" x14ac:dyDescent="0.3">
      <c r="A42" s="231" t="s">
        <v>280</v>
      </c>
      <c r="B42" s="395">
        <f t="shared" si="14"/>
        <v>0</v>
      </c>
      <c r="C42" s="395">
        <f t="shared" si="15"/>
        <v>0</v>
      </c>
      <c r="D42" s="390"/>
      <c r="E42" s="391"/>
      <c r="F42" s="391"/>
      <c r="G42" s="392"/>
      <c r="H42" s="390"/>
      <c r="I42" s="391"/>
      <c r="J42" s="391"/>
      <c r="K42" s="392"/>
      <c r="L42" s="395">
        <f t="shared" si="23"/>
        <v>0</v>
      </c>
      <c r="M42" s="390"/>
      <c r="N42" s="391"/>
      <c r="O42" s="391"/>
      <c r="P42" s="393"/>
    </row>
    <row r="43" spans="1:16" x14ac:dyDescent="0.3">
      <c r="A43" s="243" t="s">
        <v>285</v>
      </c>
      <c r="B43" s="211">
        <f t="shared" si="14"/>
        <v>0</v>
      </c>
      <c r="C43" s="211">
        <f t="shared" si="15"/>
        <v>0</v>
      </c>
      <c r="D43" s="115">
        <f>+D29+D30+D36</f>
        <v>0</v>
      </c>
      <c r="E43" s="99">
        <f t="shared" ref="E43:K43" si="39">+E29+E30+E36</f>
        <v>0</v>
      </c>
      <c r="F43" s="99">
        <f t="shared" si="39"/>
        <v>0</v>
      </c>
      <c r="G43" s="210">
        <f t="shared" si="39"/>
        <v>0</v>
      </c>
      <c r="H43" s="115">
        <f t="shared" si="39"/>
        <v>0</v>
      </c>
      <c r="I43" s="99">
        <f t="shared" si="39"/>
        <v>0</v>
      </c>
      <c r="J43" s="99">
        <f t="shared" si="39"/>
        <v>0</v>
      </c>
      <c r="K43" s="210">
        <f t="shared" si="39"/>
        <v>0</v>
      </c>
      <c r="L43" s="211">
        <f t="shared" si="23"/>
        <v>0</v>
      </c>
      <c r="M43" s="115">
        <f t="shared" ref="M43:P43" si="40">+M29+M30+M36</f>
        <v>0</v>
      </c>
      <c r="N43" s="99">
        <f t="shared" si="40"/>
        <v>0</v>
      </c>
      <c r="O43" s="99">
        <f t="shared" si="40"/>
        <v>0</v>
      </c>
      <c r="P43" s="117">
        <f t="shared" si="40"/>
        <v>0</v>
      </c>
    </row>
    <row r="44" spans="1:16" x14ac:dyDescent="0.3">
      <c r="A44" s="233" t="s">
        <v>240</v>
      </c>
      <c r="B44" s="189"/>
      <c r="C44" s="189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74"/>
    </row>
    <row r="45" spans="1:16" s="223" customFormat="1" ht="30" customHeight="1" x14ac:dyDescent="0.25">
      <c r="A45" s="626" t="s">
        <v>289</v>
      </c>
      <c r="B45" s="627"/>
      <c r="C45" s="627"/>
      <c r="D45" s="627"/>
      <c r="E45" s="627"/>
      <c r="F45" s="627"/>
      <c r="G45" s="627"/>
      <c r="H45" s="627"/>
      <c r="I45" s="627"/>
      <c r="J45" s="627"/>
      <c r="K45" s="627"/>
      <c r="L45" s="627"/>
      <c r="M45" s="627"/>
      <c r="N45" s="627"/>
      <c r="O45" s="627"/>
      <c r="P45" s="628"/>
    </row>
    <row r="46" spans="1:16" ht="5.0999999999999996" customHeight="1" thickBot="1" x14ac:dyDescent="0.35">
      <c r="A46" s="133"/>
      <c r="B46" s="189"/>
      <c r="C46" s="189"/>
      <c r="D46" s="107"/>
      <c r="E46" s="107"/>
      <c r="F46" s="107"/>
      <c r="G46" s="107"/>
      <c r="H46" s="107"/>
      <c r="I46" s="107"/>
      <c r="J46" s="189"/>
      <c r="K46" s="107"/>
      <c r="L46" s="107"/>
      <c r="M46" s="107"/>
      <c r="N46" s="107"/>
      <c r="O46" s="107"/>
      <c r="P46" s="174"/>
    </row>
    <row r="47" spans="1:16" x14ac:dyDescent="0.3">
      <c r="A47" s="180" t="s">
        <v>397</v>
      </c>
      <c r="B47" s="227"/>
      <c r="C47" s="227"/>
      <c r="D47" s="191"/>
      <c r="E47" s="191"/>
      <c r="F47" s="191"/>
      <c r="G47" s="191"/>
      <c r="H47" s="191"/>
      <c r="I47" s="191"/>
      <c r="J47" s="191"/>
      <c r="K47" s="191"/>
      <c r="L47" s="191"/>
      <c r="M47" s="191"/>
      <c r="N47" s="191"/>
      <c r="O47" s="191"/>
      <c r="P47" s="192"/>
    </row>
    <row r="48" spans="1:16" x14ac:dyDescent="0.3">
      <c r="A48" s="624" t="s">
        <v>393</v>
      </c>
      <c r="B48" s="625"/>
      <c r="C48" s="189"/>
      <c r="D48" s="352" t="str">
        <f>+Coproduttori!I142</f>
        <v>NO</v>
      </c>
      <c r="E48" s="353" t="str">
        <f>+Coproduttori!I143</f>
        <v>NO</v>
      </c>
      <c r="F48" s="353" t="str">
        <f>+Coproduttori!I144</f>
        <v>NO</v>
      </c>
      <c r="G48" s="353" t="str">
        <f>+Coproduttori!I145</f>
        <v>NO</v>
      </c>
      <c r="H48" s="353" t="str">
        <f>+Coproduttori!I147</f>
        <v>NO</v>
      </c>
      <c r="I48" s="353" t="str">
        <f>+Coproduttori!I148</f>
        <v>NO</v>
      </c>
      <c r="J48" s="353" t="str">
        <f>+Coproduttori!I149</f>
        <v>NO</v>
      </c>
      <c r="K48" s="354" t="str">
        <f>+Coproduttori!I150</f>
        <v>NO</v>
      </c>
      <c r="L48" s="108"/>
      <c r="M48" s="352" t="str">
        <f>+Coproduttori!I153</f>
        <v>NO</v>
      </c>
      <c r="N48" s="353" t="str">
        <f>+Coproduttori!I154</f>
        <v>NO</v>
      </c>
      <c r="O48" s="353" t="str">
        <f>+Coproduttori!I155</f>
        <v>NO</v>
      </c>
      <c r="P48" s="359" t="str">
        <f>+Coproduttori!I156</f>
        <v>NO</v>
      </c>
    </row>
    <row r="49" spans="1:16" ht="15" customHeight="1" x14ac:dyDescent="0.3">
      <c r="A49" s="100" t="s">
        <v>400</v>
      </c>
      <c r="B49" s="428">
        <f>+SUM(D49:P49)</f>
        <v>0</v>
      </c>
      <c r="C49" s="189"/>
      <c r="D49" s="355">
        <f>+Coproduttori!J142</f>
        <v>0</v>
      </c>
      <c r="E49" s="356">
        <f>+Coproduttori!J143</f>
        <v>0</v>
      </c>
      <c r="F49" s="356">
        <f>+Coproduttori!J144</f>
        <v>0</v>
      </c>
      <c r="G49" s="271">
        <f>+Coproduttori!J145</f>
        <v>0</v>
      </c>
      <c r="H49" s="356">
        <f>+Coproduttori!J147</f>
        <v>0</v>
      </c>
      <c r="I49" s="356">
        <f>+Coproduttori!J148</f>
        <v>0</v>
      </c>
      <c r="J49" s="356">
        <f>+Coproduttori!J149</f>
        <v>0</v>
      </c>
      <c r="K49" s="357">
        <f>+Coproduttori!J150</f>
        <v>0</v>
      </c>
      <c r="L49" s="107"/>
      <c r="M49" s="355">
        <f>+Coproduttori!J153</f>
        <v>0</v>
      </c>
      <c r="N49" s="356">
        <f>+Coproduttori!J154</f>
        <v>0</v>
      </c>
      <c r="O49" s="356">
        <f>+Coproduttori!J155</f>
        <v>0</v>
      </c>
      <c r="P49" s="430">
        <f>+Coproduttori!J156</f>
        <v>0</v>
      </c>
    </row>
    <row r="50" spans="1:16" ht="15" customHeight="1" x14ac:dyDescent="0.3">
      <c r="A50" s="427" t="s">
        <v>344</v>
      </c>
      <c r="B50" s="428">
        <f>+'Dati generali'!C5</f>
        <v>0</v>
      </c>
      <c r="C50" s="189"/>
      <c r="D50" s="169"/>
      <c r="E50" s="169"/>
      <c r="F50" s="169"/>
      <c r="G50" s="169"/>
      <c r="H50" s="169"/>
      <c r="I50" s="169"/>
      <c r="J50" s="169"/>
      <c r="K50" s="169"/>
      <c r="L50" s="169"/>
      <c r="M50" s="169"/>
      <c r="N50" s="169"/>
      <c r="O50" s="169"/>
      <c r="P50" s="278"/>
    </row>
    <row r="51" spans="1:16" ht="30" customHeight="1" x14ac:dyDescent="0.3">
      <c r="A51" s="92" t="s">
        <v>399</v>
      </c>
      <c r="B51" s="358">
        <f t="shared" ref="B51:B52" si="41">+SUM(D51:P51)</f>
        <v>0</v>
      </c>
      <c r="C51" s="189"/>
      <c r="D51" s="424">
        <f>+IF(D$6=0,0,+IF(D$48="SI",+D$24,0))</f>
        <v>0</v>
      </c>
      <c r="E51" s="425">
        <f t="shared" ref="E51:P51" si="42">+IF(E$6=0,0,+IF(E$48="SI",+E$24,0))</f>
        <v>0</v>
      </c>
      <c r="F51" s="425">
        <f t="shared" si="42"/>
        <v>0</v>
      </c>
      <c r="G51" s="425">
        <f t="shared" si="42"/>
        <v>0</v>
      </c>
      <c r="H51" s="425">
        <f t="shared" si="42"/>
        <v>0</v>
      </c>
      <c r="I51" s="425">
        <f t="shared" si="42"/>
        <v>0</v>
      </c>
      <c r="J51" s="425">
        <f t="shared" si="42"/>
        <v>0</v>
      </c>
      <c r="K51" s="426">
        <f t="shared" si="42"/>
        <v>0</v>
      </c>
      <c r="L51" s="324">
        <f t="shared" si="42"/>
        <v>0</v>
      </c>
      <c r="M51" s="424">
        <f t="shared" si="42"/>
        <v>0</v>
      </c>
      <c r="N51" s="425">
        <f t="shared" si="42"/>
        <v>0</v>
      </c>
      <c r="O51" s="425">
        <f t="shared" si="42"/>
        <v>0</v>
      </c>
      <c r="P51" s="431">
        <f t="shared" si="42"/>
        <v>0</v>
      </c>
    </row>
    <row r="52" spans="1:16" ht="30" customHeight="1" x14ac:dyDescent="0.3">
      <c r="A52" s="92" t="s">
        <v>398</v>
      </c>
      <c r="B52" s="358">
        <f t="shared" si="41"/>
        <v>0</v>
      </c>
      <c r="C52" s="189"/>
      <c r="D52" s="349">
        <f>+IF(D$6=0,0,+IF(D$48="SI",0,+D$6))</f>
        <v>0</v>
      </c>
      <c r="E52" s="350">
        <f t="shared" ref="E52:P52" si="43">+IF(E6=0,0,+IF(E48="SI",0,+E6))</f>
        <v>0</v>
      </c>
      <c r="F52" s="350">
        <f t="shared" si="43"/>
        <v>0</v>
      </c>
      <c r="G52" s="350">
        <f t="shared" si="43"/>
        <v>0</v>
      </c>
      <c r="H52" s="350">
        <f t="shared" si="43"/>
        <v>0</v>
      </c>
      <c r="I52" s="350">
        <f t="shared" si="43"/>
        <v>0</v>
      </c>
      <c r="J52" s="350">
        <f t="shared" si="43"/>
        <v>0</v>
      </c>
      <c r="K52" s="351">
        <f t="shared" si="43"/>
        <v>0</v>
      </c>
      <c r="L52" s="324"/>
      <c r="M52" s="349">
        <f t="shared" si="43"/>
        <v>0</v>
      </c>
      <c r="N52" s="350">
        <f t="shared" si="43"/>
        <v>0</v>
      </c>
      <c r="O52" s="350">
        <f t="shared" si="43"/>
        <v>0</v>
      </c>
      <c r="P52" s="432">
        <f t="shared" si="43"/>
        <v>0</v>
      </c>
    </row>
    <row r="53" spans="1:16" ht="15" customHeight="1" x14ac:dyDescent="0.3">
      <c r="A53" s="455" t="s">
        <v>394</v>
      </c>
      <c r="B53" s="454">
        <f>+B50-B51-B52</f>
        <v>0</v>
      </c>
      <c r="C53" s="189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74"/>
    </row>
    <row r="54" spans="1:16" ht="15" customHeight="1" x14ac:dyDescent="0.3">
      <c r="A54" s="453" t="s">
        <v>332</v>
      </c>
      <c r="B54" s="454">
        <f>+IF(B53=0,0,B49/B53)</f>
        <v>0</v>
      </c>
      <c r="C54" s="189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74"/>
    </row>
    <row r="55" spans="1:16" s="107" customFormat="1" ht="5.0999999999999996" customHeight="1" thickBot="1" x14ac:dyDescent="0.35">
      <c r="A55" s="126"/>
      <c r="B55" s="360"/>
      <c r="C55" s="234"/>
      <c r="D55" s="175"/>
      <c r="E55" s="175"/>
      <c r="F55" s="175"/>
      <c r="G55" s="175"/>
      <c r="H55" s="175"/>
      <c r="I55" s="175"/>
      <c r="J55" s="234"/>
      <c r="K55" s="175"/>
      <c r="L55" s="175"/>
      <c r="M55" s="175"/>
      <c r="N55" s="175"/>
      <c r="O55" s="175"/>
      <c r="P55" s="179"/>
    </row>
    <row r="57" spans="1:16" x14ac:dyDescent="0.3">
      <c r="A57" s="452" t="str">
        <f>+IF(B6=0,"",+IF((B24/C6)&lt;40%, "ATTENZIONE! Le Coperture Finanziarie reperite alla Data della Finalizzazione è inferiore al 40% del Costo Complessivo della Produzione.", ""))</f>
        <v/>
      </c>
    </row>
    <row r="58" spans="1:16" x14ac:dyDescent="0.3">
      <c r="A58" s="452" t="str">
        <f>+IF(B54&lt;1, "ATTENZIONE! Il rapporto ex art. 2 comma 4 è inferiore a 1.", "")</f>
        <v>ATTENZIONE! Il rapporto ex art. 2 comma 4 è inferiore a 1.</v>
      </c>
    </row>
  </sheetData>
  <sheetProtection algorithmName="SHA-512" hashValue="3lEJELpnJTGis09dPB05k940k1v7tAVr3EecOUqKRFFYKkNSTwrwIgVpLvKNS84acrCLpihcxm1IDFX8jTy8Eg==" saltValue="OedCF9PHKBHaRkeihsj2VQ==" spinCount="100000" sheet="1" objects="1" scenarios="1"/>
  <mergeCells count="6">
    <mergeCell ref="A48:B48"/>
    <mergeCell ref="A45:P45"/>
    <mergeCell ref="A26:P26"/>
    <mergeCell ref="A1:P1"/>
    <mergeCell ref="A2:P2"/>
    <mergeCell ref="A3:P3"/>
  </mergeCells>
  <printOptions horizontalCentered="1"/>
  <pageMargins left="0.31496062992125984" right="0.31496062992125984" top="0.74803149606299213" bottom="0.74803149606299213" header="0.31496062992125984" footer="0.31496062992125984"/>
  <pageSetup paperSize="8" scale="77" orientation="landscape" r:id="rId1"/>
  <headerFooter>
    <oddFooter>&amp;R&amp;P di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7"/>
  <sheetViews>
    <sheetView zoomScaleNormal="100" workbookViewId="0">
      <selection activeCell="A7" sqref="A7"/>
    </sheetView>
  </sheetViews>
  <sheetFormatPr defaultColWidth="9.140625" defaultRowHeight="17.25" x14ac:dyDescent="0.35"/>
  <cols>
    <col min="1" max="1" width="15.5703125" style="44" customWidth="1"/>
    <col min="2" max="2" width="36.7109375" style="44" customWidth="1"/>
    <col min="3" max="3" width="23.85546875" style="44" customWidth="1"/>
    <col min="4" max="4" width="59" style="44" customWidth="1"/>
    <col min="5" max="5" width="23.5703125" style="44" customWidth="1"/>
    <col min="6" max="6" width="21.140625" style="44" customWidth="1"/>
    <col min="7" max="16384" width="9.140625" style="44"/>
  </cols>
  <sheetData>
    <row r="1" spans="1:6" x14ac:dyDescent="0.35">
      <c r="A1" s="488" t="s">
        <v>350</v>
      </c>
      <c r="B1" s="489"/>
      <c r="C1" s="489"/>
      <c r="D1" s="489"/>
      <c r="E1" s="489"/>
      <c r="F1" s="490"/>
    </row>
    <row r="2" spans="1:6" x14ac:dyDescent="0.35">
      <c r="A2" s="629">
        <f>+'Dati generali'!A2:D2</f>
        <v>0</v>
      </c>
      <c r="B2" s="630"/>
      <c r="C2" s="630"/>
      <c r="D2" s="630"/>
      <c r="E2" s="630"/>
      <c r="F2" s="631"/>
    </row>
    <row r="3" spans="1:6" ht="18" thickBot="1" x14ac:dyDescent="0.4">
      <c r="A3" s="514" t="s">
        <v>357</v>
      </c>
      <c r="B3" s="515"/>
      <c r="C3" s="515"/>
      <c r="D3" s="515"/>
      <c r="E3" s="515"/>
      <c r="F3" s="516"/>
    </row>
    <row r="4" spans="1:6" ht="33.75" customHeight="1" x14ac:dyDescent="0.35">
      <c r="A4" s="636" t="s">
        <v>401</v>
      </c>
      <c r="B4" s="637"/>
      <c r="C4" s="637"/>
      <c r="D4" s="637"/>
      <c r="E4" s="637"/>
      <c r="F4" s="638"/>
    </row>
    <row r="5" spans="1:6" s="46" customFormat="1" x14ac:dyDescent="0.35">
      <c r="A5" s="363" t="s">
        <v>291</v>
      </c>
      <c r="B5" s="632" t="s">
        <v>290</v>
      </c>
      <c r="C5" s="634" t="s">
        <v>340</v>
      </c>
      <c r="D5" s="632" t="s">
        <v>294</v>
      </c>
      <c r="E5" s="361" t="s">
        <v>292</v>
      </c>
      <c r="F5" s="364" t="s">
        <v>293</v>
      </c>
    </row>
    <row r="6" spans="1:6" s="46" customFormat="1" x14ac:dyDescent="0.35">
      <c r="A6" s="365" t="s">
        <v>91</v>
      </c>
      <c r="B6" s="633"/>
      <c r="C6" s="635"/>
      <c r="D6" s="633"/>
      <c r="E6" s="362">
        <f>+SUM(E7:E63)</f>
        <v>0</v>
      </c>
      <c r="F6" s="366">
        <f>+SUM(F7:F63)</f>
        <v>0</v>
      </c>
    </row>
    <row r="7" spans="1:6" x14ac:dyDescent="0.35">
      <c r="A7" s="367"/>
      <c r="B7" s="368"/>
      <c r="C7" s="368"/>
      <c r="D7" s="369"/>
      <c r="E7" s="370"/>
      <c r="F7" s="371"/>
    </row>
    <row r="8" spans="1:6" x14ac:dyDescent="0.35">
      <c r="A8" s="372"/>
      <c r="B8" s="373"/>
      <c r="C8" s="374"/>
      <c r="D8" s="375"/>
      <c r="E8" s="376"/>
      <c r="F8" s="377"/>
    </row>
    <row r="9" spans="1:6" x14ac:dyDescent="0.35">
      <c r="A9" s="372"/>
      <c r="B9" s="373"/>
      <c r="C9" s="374"/>
      <c r="D9" s="375"/>
      <c r="E9" s="378"/>
      <c r="F9" s="379"/>
    </row>
    <row r="10" spans="1:6" x14ac:dyDescent="0.35">
      <c r="A10" s="372"/>
      <c r="B10" s="373"/>
      <c r="C10" s="374"/>
      <c r="D10" s="375"/>
      <c r="E10" s="378"/>
      <c r="F10" s="380"/>
    </row>
    <row r="11" spans="1:6" x14ac:dyDescent="0.35">
      <c r="A11" s="372"/>
      <c r="B11" s="373"/>
      <c r="C11" s="374"/>
      <c r="D11" s="375"/>
      <c r="E11" s="378"/>
      <c r="F11" s="380"/>
    </row>
    <row r="12" spans="1:6" x14ac:dyDescent="0.35">
      <c r="A12" s="372"/>
      <c r="B12" s="373"/>
      <c r="C12" s="374"/>
      <c r="D12" s="375"/>
      <c r="E12" s="381"/>
      <c r="F12" s="380"/>
    </row>
    <row r="13" spans="1:6" x14ac:dyDescent="0.35">
      <c r="A13" s="372"/>
      <c r="B13" s="373"/>
      <c r="C13" s="374"/>
      <c r="D13" s="375"/>
      <c r="E13" s="382"/>
      <c r="F13" s="380"/>
    </row>
    <row r="14" spans="1:6" x14ac:dyDescent="0.35">
      <c r="A14" s="372"/>
      <c r="B14" s="373"/>
      <c r="C14" s="374"/>
      <c r="D14" s="375"/>
      <c r="E14" s="378"/>
      <c r="F14" s="380"/>
    </row>
    <row r="15" spans="1:6" x14ac:dyDescent="0.35">
      <c r="A15" s="372"/>
      <c r="B15" s="373"/>
      <c r="C15" s="374"/>
      <c r="D15" s="375"/>
      <c r="E15" s="378"/>
      <c r="F15" s="380"/>
    </row>
    <row r="16" spans="1:6" x14ac:dyDescent="0.35">
      <c r="A16" s="372"/>
      <c r="B16" s="373"/>
      <c r="C16" s="374"/>
      <c r="D16" s="375"/>
      <c r="E16" s="378"/>
      <c r="F16" s="377"/>
    </row>
    <row r="17" spans="1:6" x14ac:dyDescent="0.35">
      <c r="A17" s="372"/>
      <c r="B17" s="373"/>
      <c r="C17" s="374"/>
      <c r="D17" s="375"/>
      <c r="E17" s="378"/>
      <c r="F17" s="379"/>
    </row>
    <row r="18" spans="1:6" x14ac:dyDescent="0.35">
      <c r="A18" s="372"/>
      <c r="B18" s="373"/>
      <c r="C18" s="374"/>
      <c r="D18" s="375"/>
      <c r="E18" s="378"/>
      <c r="F18" s="380"/>
    </row>
    <row r="19" spans="1:6" x14ac:dyDescent="0.35">
      <c r="A19" s="372"/>
      <c r="B19" s="373"/>
      <c r="C19" s="374"/>
      <c r="D19" s="375"/>
      <c r="E19" s="378"/>
      <c r="F19" s="377"/>
    </row>
    <row r="20" spans="1:6" x14ac:dyDescent="0.35">
      <c r="A20" s="372"/>
      <c r="B20" s="373"/>
      <c r="C20" s="374"/>
      <c r="D20" s="375"/>
      <c r="E20" s="378"/>
      <c r="F20" s="379"/>
    </row>
    <row r="21" spans="1:6" x14ac:dyDescent="0.35">
      <c r="A21" s="372"/>
      <c r="B21" s="373"/>
      <c r="C21" s="374"/>
      <c r="D21" s="375"/>
      <c r="E21" s="378"/>
      <c r="F21" s="377"/>
    </row>
    <row r="22" spans="1:6" x14ac:dyDescent="0.35">
      <c r="A22" s="372"/>
      <c r="B22" s="373"/>
      <c r="C22" s="374"/>
      <c r="D22" s="375"/>
      <c r="E22" s="378"/>
      <c r="F22" s="379"/>
    </row>
    <row r="23" spans="1:6" x14ac:dyDescent="0.35">
      <c r="A23" s="372"/>
      <c r="B23" s="373"/>
      <c r="C23" s="374"/>
      <c r="D23" s="375"/>
      <c r="E23" s="378"/>
      <c r="F23" s="380"/>
    </row>
    <row r="24" spans="1:6" x14ac:dyDescent="0.35">
      <c r="A24" s="372"/>
      <c r="B24" s="373"/>
      <c r="C24" s="374"/>
      <c r="D24" s="375"/>
      <c r="E24" s="378"/>
      <c r="F24" s="380"/>
    </row>
    <row r="25" spans="1:6" x14ac:dyDescent="0.35">
      <c r="A25" s="372"/>
      <c r="B25" s="373"/>
      <c r="C25" s="374"/>
      <c r="D25" s="375"/>
      <c r="E25" s="378"/>
      <c r="F25" s="380"/>
    </row>
    <row r="26" spans="1:6" x14ac:dyDescent="0.35">
      <c r="A26" s="372"/>
      <c r="B26" s="373"/>
      <c r="C26" s="374"/>
      <c r="D26" s="375"/>
      <c r="E26" s="378"/>
      <c r="F26" s="380"/>
    </row>
    <row r="27" spans="1:6" x14ac:dyDescent="0.35">
      <c r="A27" s="372"/>
      <c r="B27" s="373"/>
      <c r="C27" s="374"/>
      <c r="D27" s="375"/>
      <c r="E27" s="381"/>
      <c r="F27" s="380"/>
    </row>
    <row r="28" spans="1:6" x14ac:dyDescent="0.35">
      <c r="A28" s="372"/>
      <c r="B28" s="373"/>
      <c r="C28" s="374"/>
      <c r="D28" s="375"/>
      <c r="E28" s="376"/>
      <c r="F28" s="377"/>
    </row>
    <row r="29" spans="1:6" x14ac:dyDescent="0.35">
      <c r="A29" s="372"/>
      <c r="B29" s="373"/>
      <c r="C29" s="374"/>
      <c r="D29" s="375"/>
      <c r="E29" s="378"/>
      <c r="F29" s="379"/>
    </row>
    <row r="30" spans="1:6" x14ac:dyDescent="0.35">
      <c r="A30" s="372"/>
      <c r="B30" s="373"/>
      <c r="C30" s="374"/>
      <c r="D30" s="375"/>
      <c r="E30" s="378"/>
      <c r="F30" s="380"/>
    </row>
    <row r="31" spans="1:6" x14ac:dyDescent="0.35">
      <c r="A31" s="372"/>
      <c r="B31" s="373"/>
      <c r="C31" s="374"/>
      <c r="D31" s="375"/>
      <c r="E31" s="378"/>
      <c r="F31" s="380"/>
    </row>
    <row r="32" spans="1:6" x14ac:dyDescent="0.35">
      <c r="A32" s="372"/>
      <c r="B32" s="373"/>
      <c r="C32" s="374"/>
      <c r="D32" s="375"/>
      <c r="E32" s="378"/>
      <c r="F32" s="380"/>
    </row>
    <row r="33" spans="1:6" x14ac:dyDescent="0.35">
      <c r="A33" s="372"/>
      <c r="B33" s="373"/>
      <c r="C33" s="374"/>
      <c r="D33" s="375"/>
      <c r="E33" s="381"/>
      <c r="F33" s="377"/>
    </row>
    <row r="34" spans="1:6" x14ac:dyDescent="0.35">
      <c r="A34" s="372"/>
      <c r="B34" s="373"/>
      <c r="C34" s="374"/>
      <c r="D34" s="375"/>
      <c r="E34" s="376"/>
      <c r="F34" s="379"/>
    </row>
    <row r="35" spans="1:6" x14ac:dyDescent="0.35">
      <c r="A35" s="372"/>
      <c r="B35" s="373"/>
      <c r="C35" s="374"/>
      <c r="D35" s="375"/>
      <c r="E35" s="378"/>
      <c r="F35" s="380"/>
    </row>
    <row r="36" spans="1:6" x14ac:dyDescent="0.35">
      <c r="A36" s="372"/>
      <c r="B36" s="373"/>
      <c r="C36" s="374"/>
      <c r="D36" s="375"/>
      <c r="E36" s="378"/>
      <c r="F36" s="380"/>
    </row>
    <row r="37" spans="1:6" x14ac:dyDescent="0.35">
      <c r="A37" s="372"/>
      <c r="B37" s="373"/>
      <c r="C37" s="374"/>
      <c r="D37" s="375"/>
      <c r="E37" s="378"/>
      <c r="F37" s="380"/>
    </row>
    <row r="38" spans="1:6" x14ac:dyDescent="0.35">
      <c r="A38" s="372"/>
      <c r="B38" s="373"/>
      <c r="C38" s="374"/>
      <c r="D38" s="375"/>
      <c r="E38" s="381"/>
      <c r="F38" s="377"/>
    </row>
    <row r="39" spans="1:6" x14ac:dyDescent="0.35">
      <c r="A39" s="372"/>
      <c r="B39" s="373"/>
      <c r="C39" s="374"/>
      <c r="D39" s="375"/>
      <c r="E39" s="381"/>
      <c r="F39" s="379"/>
    </row>
    <row r="40" spans="1:6" x14ac:dyDescent="0.35">
      <c r="A40" s="372"/>
      <c r="B40" s="373"/>
      <c r="C40" s="374"/>
      <c r="D40" s="375"/>
      <c r="E40" s="376"/>
      <c r="F40" s="380"/>
    </row>
    <row r="41" spans="1:6" x14ac:dyDescent="0.35">
      <c r="A41" s="372"/>
      <c r="B41" s="373"/>
      <c r="C41" s="374"/>
      <c r="D41" s="375"/>
      <c r="E41" s="378"/>
      <c r="F41" s="377"/>
    </row>
    <row r="42" spans="1:6" x14ac:dyDescent="0.35">
      <c r="A42" s="372"/>
      <c r="B42" s="373"/>
      <c r="C42" s="374"/>
      <c r="D42" s="375"/>
      <c r="E42" s="378"/>
      <c r="F42" s="379"/>
    </row>
    <row r="43" spans="1:6" x14ac:dyDescent="0.35">
      <c r="A43" s="372"/>
      <c r="B43" s="373"/>
      <c r="C43" s="374"/>
      <c r="D43" s="375"/>
      <c r="E43" s="378"/>
      <c r="F43" s="380"/>
    </row>
    <row r="44" spans="1:6" x14ac:dyDescent="0.35">
      <c r="A44" s="372"/>
      <c r="B44" s="373"/>
      <c r="C44" s="374"/>
      <c r="D44" s="375"/>
      <c r="E44" s="378"/>
      <c r="F44" s="380"/>
    </row>
    <row r="45" spans="1:6" x14ac:dyDescent="0.35">
      <c r="A45" s="372"/>
      <c r="B45" s="373"/>
      <c r="C45" s="374"/>
      <c r="D45" s="375"/>
      <c r="E45" s="378"/>
      <c r="F45" s="380"/>
    </row>
    <row r="46" spans="1:6" x14ac:dyDescent="0.35">
      <c r="A46" s="372"/>
      <c r="B46" s="373"/>
      <c r="C46" s="374"/>
      <c r="D46" s="375"/>
      <c r="E46" s="378"/>
      <c r="F46" s="380"/>
    </row>
    <row r="47" spans="1:6" x14ac:dyDescent="0.35">
      <c r="A47" s="372"/>
      <c r="B47" s="373"/>
      <c r="C47" s="374"/>
      <c r="D47" s="375"/>
      <c r="E47" s="378"/>
      <c r="F47" s="380"/>
    </row>
    <row r="48" spans="1:6" x14ac:dyDescent="0.35">
      <c r="A48" s="372"/>
      <c r="B48" s="373"/>
      <c r="C48" s="374"/>
      <c r="D48" s="375"/>
      <c r="E48" s="378"/>
      <c r="F48" s="377"/>
    </row>
    <row r="49" spans="1:6" x14ac:dyDescent="0.35">
      <c r="A49" s="372"/>
      <c r="B49" s="373"/>
      <c r="C49" s="374"/>
      <c r="D49" s="375"/>
      <c r="E49" s="378"/>
      <c r="F49" s="379"/>
    </row>
    <row r="50" spans="1:6" x14ac:dyDescent="0.35">
      <c r="A50" s="372"/>
      <c r="B50" s="373"/>
      <c r="C50" s="374"/>
      <c r="D50" s="375"/>
      <c r="E50" s="378"/>
      <c r="F50" s="380"/>
    </row>
    <row r="51" spans="1:6" x14ac:dyDescent="0.35">
      <c r="A51" s="372"/>
      <c r="B51" s="373"/>
      <c r="C51" s="374"/>
      <c r="D51" s="375"/>
      <c r="E51" s="381"/>
      <c r="F51" s="380"/>
    </row>
    <row r="52" spans="1:6" x14ac:dyDescent="0.35">
      <c r="A52" s="372"/>
      <c r="B52" s="373"/>
      <c r="C52" s="374"/>
      <c r="D52" s="375"/>
      <c r="E52" s="376"/>
      <c r="F52" s="380"/>
    </row>
    <row r="53" spans="1:6" x14ac:dyDescent="0.35">
      <c r="A53" s="372"/>
      <c r="B53" s="373"/>
      <c r="C53" s="374"/>
      <c r="D53" s="375"/>
      <c r="E53" s="381"/>
      <c r="F53" s="377"/>
    </row>
    <row r="54" spans="1:6" x14ac:dyDescent="0.35">
      <c r="A54" s="372"/>
      <c r="B54" s="373"/>
      <c r="C54" s="374"/>
      <c r="D54" s="375"/>
      <c r="E54" s="376"/>
      <c r="F54" s="377"/>
    </row>
    <row r="55" spans="1:6" x14ac:dyDescent="0.35">
      <c r="A55" s="372"/>
      <c r="B55" s="373"/>
      <c r="C55" s="374"/>
      <c r="D55" s="375"/>
      <c r="E55" s="378"/>
      <c r="F55" s="377"/>
    </row>
    <row r="56" spans="1:6" x14ac:dyDescent="0.35">
      <c r="A56" s="372"/>
      <c r="B56" s="373"/>
      <c r="C56" s="374"/>
      <c r="D56" s="375"/>
      <c r="E56" s="378"/>
      <c r="F56" s="379"/>
    </row>
    <row r="57" spans="1:6" x14ac:dyDescent="0.35">
      <c r="A57" s="372"/>
      <c r="B57" s="373"/>
      <c r="C57" s="374"/>
      <c r="D57" s="375"/>
      <c r="E57" s="378"/>
      <c r="F57" s="380"/>
    </row>
    <row r="58" spans="1:6" x14ac:dyDescent="0.35">
      <c r="A58" s="372"/>
      <c r="B58" s="373"/>
      <c r="C58" s="374"/>
      <c r="D58" s="375"/>
      <c r="E58" s="378"/>
      <c r="F58" s="380"/>
    </row>
    <row r="59" spans="1:6" x14ac:dyDescent="0.35">
      <c r="A59" s="372"/>
      <c r="B59" s="373"/>
      <c r="C59" s="374"/>
      <c r="D59" s="375"/>
      <c r="E59" s="378"/>
      <c r="F59" s="380"/>
    </row>
    <row r="60" spans="1:6" x14ac:dyDescent="0.35">
      <c r="A60" s="372"/>
      <c r="B60" s="373"/>
      <c r="C60" s="374"/>
      <c r="D60" s="375"/>
      <c r="E60" s="381"/>
      <c r="F60" s="380"/>
    </row>
    <row r="61" spans="1:6" x14ac:dyDescent="0.35">
      <c r="A61" s="372"/>
      <c r="B61" s="373"/>
      <c r="C61" s="374"/>
      <c r="D61" s="375"/>
      <c r="E61" s="381"/>
      <c r="F61" s="377"/>
    </row>
    <row r="62" spans="1:6" x14ac:dyDescent="0.35">
      <c r="A62" s="372"/>
      <c r="B62" s="373"/>
      <c r="C62" s="374"/>
      <c r="D62" s="375"/>
      <c r="E62" s="376"/>
      <c r="F62" s="383"/>
    </row>
    <row r="63" spans="1:6" ht="18" thickBot="1" x14ac:dyDescent="0.4">
      <c r="A63" s="384"/>
      <c r="B63" s="385"/>
      <c r="C63" s="386"/>
      <c r="D63" s="387"/>
      <c r="E63" s="388"/>
      <c r="F63" s="389"/>
    </row>
    <row r="64" spans="1:6" x14ac:dyDescent="0.35">
      <c r="E64" s="45"/>
      <c r="F64" s="45"/>
    </row>
    <row r="65" spans="5:6" x14ac:dyDescent="0.35">
      <c r="E65" s="45"/>
      <c r="F65" s="45"/>
    </row>
    <row r="66" spans="5:6" x14ac:dyDescent="0.35">
      <c r="E66" s="45"/>
      <c r="F66" s="45"/>
    </row>
    <row r="67" spans="5:6" x14ac:dyDescent="0.35">
      <c r="E67" s="45"/>
      <c r="F67" s="45"/>
    </row>
    <row r="68" spans="5:6" x14ac:dyDescent="0.35">
      <c r="E68" s="45"/>
      <c r="F68" s="45"/>
    </row>
    <row r="69" spans="5:6" x14ac:dyDescent="0.35">
      <c r="E69" s="45"/>
      <c r="F69" s="45"/>
    </row>
    <row r="70" spans="5:6" x14ac:dyDescent="0.35">
      <c r="E70" s="45"/>
      <c r="F70" s="45"/>
    </row>
    <row r="71" spans="5:6" x14ac:dyDescent="0.35">
      <c r="E71" s="45"/>
      <c r="F71" s="45"/>
    </row>
    <row r="72" spans="5:6" x14ac:dyDescent="0.35">
      <c r="E72" s="45"/>
      <c r="F72" s="45"/>
    </row>
    <row r="73" spans="5:6" x14ac:dyDescent="0.35">
      <c r="E73" s="45"/>
      <c r="F73" s="45"/>
    </row>
    <row r="74" spans="5:6" x14ac:dyDescent="0.35">
      <c r="E74" s="45"/>
      <c r="F74" s="45"/>
    </row>
    <row r="75" spans="5:6" x14ac:dyDescent="0.35">
      <c r="E75" s="45"/>
      <c r="F75" s="45"/>
    </row>
    <row r="76" spans="5:6" x14ac:dyDescent="0.35">
      <c r="E76" s="45"/>
      <c r="F76" s="45"/>
    </row>
    <row r="77" spans="5:6" x14ac:dyDescent="0.35">
      <c r="E77" s="45"/>
      <c r="F77" s="45"/>
    </row>
    <row r="78" spans="5:6" x14ac:dyDescent="0.35">
      <c r="E78" s="45"/>
      <c r="F78" s="45"/>
    </row>
    <row r="79" spans="5:6" x14ac:dyDescent="0.35">
      <c r="E79" s="45"/>
      <c r="F79" s="45"/>
    </row>
    <row r="80" spans="5:6" x14ac:dyDescent="0.35">
      <c r="E80" s="45"/>
      <c r="F80" s="45"/>
    </row>
    <row r="81" spans="5:6" x14ac:dyDescent="0.35">
      <c r="E81" s="45"/>
      <c r="F81" s="45"/>
    </row>
    <row r="82" spans="5:6" x14ac:dyDescent="0.35">
      <c r="E82" s="45"/>
      <c r="F82" s="45"/>
    </row>
    <row r="83" spans="5:6" x14ac:dyDescent="0.35">
      <c r="E83" s="45"/>
      <c r="F83" s="45"/>
    </row>
    <row r="84" spans="5:6" x14ac:dyDescent="0.35">
      <c r="E84" s="45"/>
      <c r="F84" s="45"/>
    </row>
    <row r="85" spans="5:6" x14ac:dyDescent="0.35">
      <c r="E85" s="45"/>
      <c r="F85" s="45"/>
    </row>
    <row r="86" spans="5:6" x14ac:dyDescent="0.35">
      <c r="E86" s="45"/>
      <c r="F86" s="45"/>
    </row>
    <row r="87" spans="5:6" x14ac:dyDescent="0.35">
      <c r="E87" s="45"/>
      <c r="F87" s="45"/>
    </row>
    <row r="88" spans="5:6" x14ac:dyDescent="0.35">
      <c r="E88" s="45"/>
      <c r="F88" s="45"/>
    </row>
    <row r="89" spans="5:6" x14ac:dyDescent="0.35">
      <c r="E89" s="45"/>
      <c r="F89" s="45"/>
    </row>
    <row r="90" spans="5:6" x14ac:dyDescent="0.35">
      <c r="E90" s="45"/>
      <c r="F90" s="45"/>
    </row>
    <row r="91" spans="5:6" x14ac:dyDescent="0.35">
      <c r="E91" s="45"/>
      <c r="F91" s="45"/>
    </row>
    <row r="92" spans="5:6" x14ac:dyDescent="0.35">
      <c r="E92" s="45"/>
      <c r="F92" s="45"/>
    </row>
    <row r="93" spans="5:6" x14ac:dyDescent="0.35">
      <c r="E93" s="45"/>
      <c r="F93" s="45"/>
    </row>
    <row r="94" spans="5:6" x14ac:dyDescent="0.35">
      <c r="E94" s="45"/>
      <c r="F94" s="45"/>
    </row>
    <row r="95" spans="5:6" x14ac:dyDescent="0.35">
      <c r="E95" s="45"/>
      <c r="F95" s="45"/>
    </row>
    <row r="96" spans="5:6" x14ac:dyDescent="0.35">
      <c r="E96" s="45"/>
      <c r="F96" s="45"/>
    </row>
    <row r="97" spans="5:6" x14ac:dyDescent="0.35">
      <c r="E97" s="45"/>
      <c r="F97" s="45"/>
    </row>
    <row r="98" spans="5:6" x14ac:dyDescent="0.35">
      <c r="E98" s="45"/>
      <c r="F98" s="45"/>
    </row>
    <row r="99" spans="5:6" x14ac:dyDescent="0.35">
      <c r="E99" s="45"/>
      <c r="F99" s="45"/>
    </row>
    <row r="100" spans="5:6" x14ac:dyDescent="0.35">
      <c r="E100" s="45"/>
      <c r="F100" s="45"/>
    </row>
    <row r="101" spans="5:6" x14ac:dyDescent="0.35">
      <c r="E101" s="45"/>
      <c r="F101" s="45"/>
    </row>
    <row r="102" spans="5:6" x14ac:dyDescent="0.35">
      <c r="E102" s="45"/>
      <c r="F102" s="45"/>
    </row>
    <row r="103" spans="5:6" x14ac:dyDescent="0.35">
      <c r="E103" s="45"/>
      <c r="F103" s="45"/>
    </row>
    <row r="104" spans="5:6" x14ac:dyDescent="0.35">
      <c r="E104" s="45"/>
      <c r="F104" s="45"/>
    </row>
    <row r="105" spans="5:6" x14ac:dyDescent="0.35">
      <c r="E105" s="45"/>
      <c r="F105" s="45"/>
    </row>
    <row r="106" spans="5:6" x14ac:dyDescent="0.35">
      <c r="E106" s="45"/>
      <c r="F106" s="45"/>
    </row>
    <row r="107" spans="5:6" x14ac:dyDescent="0.35">
      <c r="E107" s="45"/>
      <c r="F107" s="45"/>
    </row>
    <row r="108" spans="5:6" x14ac:dyDescent="0.35">
      <c r="E108" s="45"/>
      <c r="F108" s="45"/>
    </row>
    <row r="109" spans="5:6" x14ac:dyDescent="0.35">
      <c r="E109" s="45"/>
      <c r="F109" s="45"/>
    </row>
    <row r="110" spans="5:6" x14ac:dyDescent="0.35">
      <c r="E110" s="45"/>
      <c r="F110" s="45"/>
    </row>
    <row r="111" spans="5:6" x14ac:dyDescent="0.35">
      <c r="E111" s="45"/>
      <c r="F111" s="45"/>
    </row>
    <row r="112" spans="5:6" x14ac:dyDescent="0.35">
      <c r="E112" s="45"/>
      <c r="F112" s="45"/>
    </row>
    <row r="113" spans="5:6" x14ac:dyDescent="0.35">
      <c r="E113" s="45"/>
      <c r="F113" s="45"/>
    </row>
    <row r="114" spans="5:6" x14ac:dyDescent="0.35">
      <c r="E114" s="45"/>
      <c r="F114" s="45"/>
    </row>
    <row r="115" spans="5:6" x14ac:dyDescent="0.35">
      <c r="E115" s="45"/>
      <c r="F115" s="45"/>
    </row>
    <row r="116" spans="5:6" x14ac:dyDescent="0.35">
      <c r="E116" s="45"/>
      <c r="F116" s="45"/>
    </row>
    <row r="117" spans="5:6" x14ac:dyDescent="0.35">
      <c r="E117" s="45"/>
      <c r="F117" s="45"/>
    </row>
    <row r="118" spans="5:6" x14ac:dyDescent="0.35">
      <c r="E118" s="45"/>
      <c r="F118" s="45"/>
    </row>
    <row r="119" spans="5:6" x14ac:dyDescent="0.35">
      <c r="E119" s="45"/>
      <c r="F119" s="45"/>
    </row>
    <row r="120" spans="5:6" x14ac:dyDescent="0.35">
      <c r="E120" s="45"/>
      <c r="F120" s="45"/>
    </row>
    <row r="121" spans="5:6" x14ac:dyDescent="0.35">
      <c r="E121" s="45"/>
      <c r="F121" s="45"/>
    </row>
    <row r="122" spans="5:6" x14ac:dyDescent="0.35">
      <c r="E122" s="45"/>
      <c r="F122" s="45"/>
    </row>
    <row r="123" spans="5:6" x14ac:dyDescent="0.35">
      <c r="E123" s="45"/>
      <c r="F123" s="45"/>
    </row>
    <row r="124" spans="5:6" x14ac:dyDescent="0.35">
      <c r="E124" s="45"/>
      <c r="F124" s="45"/>
    </row>
    <row r="125" spans="5:6" x14ac:dyDescent="0.35">
      <c r="E125" s="45"/>
      <c r="F125" s="45"/>
    </row>
    <row r="126" spans="5:6" x14ac:dyDescent="0.35">
      <c r="E126" s="45"/>
      <c r="F126" s="45"/>
    </row>
    <row r="127" spans="5:6" x14ac:dyDescent="0.35">
      <c r="E127" s="45"/>
      <c r="F127" s="45"/>
    </row>
    <row r="128" spans="5:6" x14ac:dyDescent="0.35">
      <c r="E128" s="45"/>
      <c r="F128" s="45"/>
    </row>
    <row r="129" spans="5:6" x14ac:dyDescent="0.35">
      <c r="E129" s="45"/>
      <c r="F129" s="45"/>
    </row>
    <row r="130" spans="5:6" x14ac:dyDescent="0.35">
      <c r="E130" s="45"/>
      <c r="F130" s="45"/>
    </row>
    <row r="131" spans="5:6" x14ac:dyDescent="0.35">
      <c r="E131" s="45"/>
      <c r="F131" s="45"/>
    </row>
    <row r="132" spans="5:6" x14ac:dyDescent="0.35">
      <c r="E132" s="45"/>
      <c r="F132" s="45"/>
    </row>
    <row r="133" spans="5:6" x14ac:dyDescent="0.35">
      <c r="E133" s="45"/>
      <c r="F133" s="45"/>
    </row>
    <row r="134" spans="5:6" x14ac:dyDescent="0.35">
      <c r="E134" s="45"/>
      <c r="F134" s="45"/>
    </row>
    <row r="135" spans="5:6" x14ac:dyDescent="0.35">
      <c r="E135" s="45"/>
      <c r="F135" s="45"/>
    </row>
    <row r="136" spans="5:6" x14ac:dyDescent="0.35">
      <c r="E136" s="45"/>
      <c r="F136" s="45"/>
    </row>
    <row r="137" spans="5:6" x14ac:dyDescent="0.35">
      <c r="E137" s="45"/>
      <c r="F137" s="45"/>
    </row>
    <row r="138" spans="5:6" x14ac:dyDescent="0.35">
      <c r="E138" s="45"/>
      <c r="F138" s="45"/>
    </row>
    <row r="139" spans="5:6" x14ac:dyDescent="0.35">
      <c r="E139" s="45"/>
      <c r="F139" s="45"/>
    </row>
    <row r="140" spans="5:6" x14ac:dyDescent="0.35">
      <c r="E140" s="45"/>
      <c r="F140" s="45"/>
    </row>
    <row r="141" spans="5:6" x14ac:dyDescent="0.35">
      <c r="E141" s="45"/>
      <c r="F141" s="45"/>
    </row>
    <row r="142" spans="5:6" x14ac:dyDescent="0.35">
      <c r="E142" s="45"/>
      <c r="F142" s="45"/>
    </row>
    <row r="143" spans="5:6" x14ac:dyDescent="0.35">
      <c r="E143" s="45"/>
      <c r="F143" s="45"/>
    </row>
    <row r="144" spans="5:6" x14ac:dyDescent="0.35">
      <c r="E144" s="45"/>
      <c r="F144" s="45"/>
    </row>
    <row r="145" spans="5:6" x14ac:dyDescent="0.35">
      <c r="E145" s="45"/>
      <c r="F145" s="45"/>
    </row>
    <row r="146" spans="5:6" x14ac:dyDescent="0.35">
      <c r="E146" s="45"/>
      <c r="F146" s="45"/>
    </row>
    <row r="147" spans="5:6" x14ac:dyDescent="0.35">
      <c r="E147" s="45"/>
      <c r="F147" s="45"/>
    </row>
    <row r="148" spans="5:6" x14ac:dyDescent="0.35">
      <c r="E148" s="45"/>
      <c r="F148" s="45"/>
    </row>
    <row r="149" spans="5:6" x14ac:dyDescent="0.35">
      <c r="E149" s="45"/>
      <c r="F149" s="45"/>
    </row>
    <row r="150" spans="5:6" x14ac:dyDescent="0.35">
      <c r="E150" s="45"/>
      <c r="F150" s="45"/>
    </row>
    <row r="151" spans="5:6" x14ac:dyDescent="0.35">
      <c r="E151" s="45"/>
      <c r="F151" s="45"/>
    </row>
    <row r="152" spans="5:6" x14ac:dyDescent="0.35">
      <c r="E152" s="45"/>
      <c r="F152" s="45"/>
    </row>
    <row r="153" spans="5:6" x14ac:dyDescent="0.35">
      <c r="E153" s="45"/>
      <c r="F153" s="45"/>
    </row>
    <row r="154" spans="5:6" x14ac:dyDescent="0.35">
      <c r="E154" s="45"/>
      <c r="F154" s="45"/>
    </row>
    <row r="155" spans="5:6" x14ac:dyDescent="0.35">
      <c r="E155" s="45"/>
      <c r="F155" s="45"/>
    </row>
    <row r="156" spans="5:6" x14ac:dyDescent="0.35">
      <c r="E156" s="45"/>
      <c r="F156" s="45"/>
    </row>
    <row r="157" spans="5:6" x14ac:dyDescent="0.35">
      <c r="E157" s="45"/>
      <c r="F157" s="45"/>
    </row>
    <row r="158" spans="5:6" x14ac:dyDescent="0.35">
      <c r="E158" s="45"/>
      <c r="F158" s="45"/>
    </row>
    <row r="159" spans="5:6" x14ac:dyDescent="0.35">
      <c r="E159" s="45"/>
      <c r="F159" s="45"/>
    </row>
    <row r="160" spans="5:6" x14ac:dyDescent="0.35">
      <c r="E160" s="45"/>
      <c r="F160" s="45"/>
    </row>
    <row r="161" spans="5:6" x14ac:dyDescent="0.35">
      <c r="E161" s="45"/>
      <c r="F161" s="45"/>
    </row>
    <row r="162" spans="5:6" x14ac:dyDescent="0.35">
      <c r="E162" s="45"/>
      <c r="F162" s="45"/>
    </row>
    <row r="163" spans="5:6" x14ac:dyDescent="0.35">
      <c r="E163" s="45"/>
      <c r="F163" s="45"/>
    </row>
    <row r="164" spans="5:6" x14ac:dyDescent="0.35">
      <c r="E164" s="45"/>
      <c r="F164" s="45"/>
    </row>
    <row r="165" spans="5:6" x14ac:dyDescent="0.35">
      <c r="E165" s="45"/>
      <c r="F165" s="45"/>
    </row>
    <row r="166" spans="5:6" x14ac:dyDescent="0.35">
      <c r="E166" s="45"/>
      <c r="F166" s="45"/>
    </row>
    <row r="167" spans="5:6" x14ac:dyDescent="0.35">
      <c r="E167" s="45"/>
      <c r="F167" s="45"/>
    </row>
    <row r="168" spans="5:6" x14ac:dyDescent="0.35">
      <c r="E168" s="45"/>
      <c r="F168" s="45"/>
    </row>
    <row r="169" spans="5:6" x14ac:dyDescent="0.35">
      <c r="E169" s="45"/>
      <c r="F169" s="45"/>
    </row>
    <row r="170" spans="5:6" x14ac:dyDescent="0.35">
      <c r="E170" s="45"/>
      <c r="F170" s="45"/>
    </row>
    <row r="171" spans="5:6" x14ac:dyDescent="0.35">
      <c r="E171" s="45"/>
      <c r="F171" s="45"/>
    </row>
    <row r="172" spans="5:6" x14ac:dyDescent="0.35">
      <c r="E172" s="45"/>
      <c r="F172" s="45"/>
    </row>
    <row r="173" spans="5:6" x14ac:dyDescent="0.35">
      <c r="E173" s="45"/>
      <c r="F173" s="45"/>
    </row>
    <row r="174" spans="5:6" x14ac:dyDescent="0.35">
      <c r="E174" s="45"/>
      <c r="F174" s="45"/>
    </row>
    <row r="175" spans="5:6" x14ac:dyDescent="0.35">
      <c r="E175" s="45"/>
      <c r="F175" s="45"/>
    </row>
    <row r="176" spans="5:6" x14ac:dyDescent="0.35">
      <c r="E176" s="45"/>
      <c r="F176" s="45"/>
    </row>
    <row r="177" spans="5:6" x14ac:dyDescent="0.35">
      <c r="E177" s="45"/>
      <c r="F177" s="45"/>
    </row>
    <row r="178" spans="5:6" x14ac:dyDescent="0.35">
      <c r="E178" s="45"/>
      <c r="F178" s="45"/>
    </row>
    <row r="179" spans="5:6" x14ac:dyDescent="0.35">
      <c r="E179" s="45"/>
      <c r="F179" s="45"/>
    </row>
    <row r="180" spans="5:6" x14ac:dyDescent="0.35">
      <c r="E180" s="45"/>
      <c r="F180" s="45"/>
    </row>
    <row r="181" spans="5:6" x14ac:dyDescent="0.35">
      <c r="E181" s="45"/>
      <c r="F181" s="45"/>
    </row>
    <row r="182" spans="5:6" x14ac:dyDescent="0.35">
      <c r="E182" s="45"/>
      <c r="F182" s="45"/>
    </row>
    <row r="183" spans="5:6" x14ac:dyDescent="0.35">
      <c r="E183" s="45"/>
      <c r="F183" s="45"/>
    </row>
    <row r="184" spans="5:6" x14ac:dyDescent="0.35">
      <c r="E184" s="45"/>
      <c r="F184" s="45"/>
    </row>
    <row r="185" spans="5:6" x14ac:dyDescent="0.35">
      <c r="E185" s="45"/>
      <c r="F185" s="45"/>
    </row>
    <row r="186" spans="5:6" x14ac:dyDescent="0.35">
      <c r="E186" s="45"/>
      <c r="F186" s="45"/>
    </row>
    <row r="187" spans="5:6" x14ac:dyDescent="0.35">
      <c r="E187" s="45"/>
      <c r="F187" s="45"/>
    </row>
    <row r="188" spans="5:6" x14ac:dyDescent="0.35">
      <c r="E188" s="45"/>
      <c r="F188" s="45"/>
    </row>
    <row r="189" spans="5:6" x14ac:dyDescent="0.35">
      <c r="E189" s="45"/>
      <c r="F189" s="45"/>
    </row>
    <row r="190" spans="5:6" x14ac:dyDescent="0.35">
      <c r="E190" s="45"/>
      <c r="F190" s="45"/>
    </row>
    <row r="191" spans="5:6" x14ac:dyDescent="0.35">
      <c r="E191" s="45"/>
      <c r="F191" s="45"/>
    </row>
    <row r="192" spans="5:6" x14ac:dyDescent="0.35">
      <c r="E192" s="45"/>
      <c r="F192" s="45"/>
    </row>
    <row r="193" spans="5:6" x14ac:dyDescent="0.35">
      <c r="E193" s="45"/>
      <c r="F193" s="45"/>
    </row>
    <row r="194" spans="5:6" x14ac:dyDescent="0.35">
      <c r="E194" s="45"/>
      <c r="F194" s="45"/>
    </row>
    <row r="195" spans="5:6" x14ac:dyDescent="0.35">
      <c r="E195" s="45"/>
      <c r="F195" s="45"/>
    </row>
    <row r="196" spans="5:6" x14ac:dyDescent="0.35">
      <c r="E196" s="45"/>
      <c r="F196" s="45"/>
    </row>
    <row r="197" spans="5:6" x14ac:dyDescent="0.35">
      <c r="E197" s="45"/>
      <c r="F197" s="45"/>
    </row>
    <row r="198" spans="5:6" x14ac:dyDescent="0.35">
      <c r="E198" s="45"/>
      <c r="F198" s="45"/>
    </row>
    <row r="199" spans="5:6" x14ac:dyDescent="0.35">
      <c r="E199" s="45"/>
      <c r="F199" s="45"/>
    </row>
    <row r="200" spans="5:6" x14ac:dyDescent="0.35">
      <c r="E200" s="45"/>
      <c r="F200" s="45"/>
    </row>
    <row r="201" spans="5:6" x14ac:dyDescent="0.35">
      <c r="E201" s="45"/>
      <c r="F201" s="45"/>
    </row>
    <row r="202" spans="5:6" x14ac:dyDescent="0.35">
      <c r="E202" s="45"/>
      <c r="F202" s="45"/>
    </row>
    <row r="203" spans="5:6" x14ac:dyDescent="0.35">
      <c r="E203" s="45"/>
      <c r="F203" s="45"/>
    </row>
    <row r="204" spans="5:6" x14ac:dyDescent="0.35">
      <c r="E204" s="45"/>
      <c r="F204" s="45"/>
    </row>
    <row r="205" spans="5:6" x14ac:dyDescent="0.35">
      <c r="E205" s="45"/>
      <c r="F205" s="45"/>
    </row>
    <row r="206" spans="5:6" x14ac:dyDescent="0.35">
      <c r="E206" s="45"/>
      <c r="F206" s="45"/>
    </row>
    <row r="207" spans="5:6" x14ac:dyDescent="0.35">
      <c r="E207" s="45"/>
      <c r="F207" s="45"/>
    </row>
  </sheetData>
  <sheetProtection algorithmName="SHA-512" hashValue="ILHB6dhmzhojUmAaGDNbFA8iybWXRLmf9ERgAzzBAa31foQ3ouU+mCgorMcl3FlR0YSxkclEsctCfFhjCMQRzQ==" saltValue="ZOPDk/MY8q+IyKzVWEPTvw==" spinCount="100000" sheet="1" objects="1" scenarios="1"/>
  <mergeCells count="7">
    <mergeCell ref="A1:F1"/>
    <mergeCell ref="A2:F2"/>
    <mergeCell ref="A3:F3"/>
    <mergeCell ref="B5:B6"/>
    <mergeCell ref="C5:C6"/>
    <mergeCell ref="D5:D6"/>
    <mergeCell ref="A4:F4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54" orientation="portrait" r:id="rId1"/>
  <headerFooter>
    <oddFooter>&amp;R&amp;P di &amp;N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Tendine!$H$1:$H$9</xm:f>
          </x14:formula1>
          <xm:sqref>B7:B63</xm:sqref>
        </x14:dataValidation>
        <x14:dataValidation type="list" allowBlank="1" showInputMessage="1" showErrorMessage="1">
          <x14:formula1>
            <xm:f>Tendine!$G$1:$G$4</xm:f>
          </x14:formula1>
          <xm:sqref>A7:A63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A2" sqref="A1:A2"/>
    </sheetView>
  </sheetViews>
  <sheetFormatPr defaultColWidth="8.85546875" defaultRowHeight="15" x14ac:dyDescent="0.25"/>
  <cols>
    <col min="1" max="1" width="8.85546875" style="40"/>
    <col min="2" max="3" width="27.28515625" style="40" customWidth="1"/>
    <col min="4" max="4" width="24.42578125" style="40" customWidth="1"/>
    <col min="5" max="5" width="13.28515625" style="40" customWidth="1"/>
    <col min="6" max="6" width="19.5703125" style="40" customWidth="1"/>
    <col min="7" max="7" width="27.7109375" style="40" customWidth="1"/>
    <col min="8" max="8" width="37" style="224" customWidth="1"/>
    <col min="9" max="16384" width="8.85546875" style="40"/>
  </cols>
  <sheetData>
    <row r="1" spans="1:8" ht="30" x14ac:dyDescent="0.25">
      <c r="A1" s="40" t="s">
        <v>115</v>
      </c>
      <c r="B1" s="40" t="s">
        <v>146</v>
      </c>
      <c r="C1" s="40" t="s">
        <v>160</v>
      </c>
      <c r="D1" s="40" t="s">
        <v>143</v>
      </c>
      <c r="E1" s="40" t="s">
        <v>156</v>
      </c>
      <c r="F1" s="40" t="s">
        <v>309</v>
      </c>
      <c r="G1" s="40" t="s">
        <v>206</v>
      </c>
      <c r="H1" s="10" t="s">
        <v>295</v>
      </c>
    </row>
    <row r="2" spans="1:8" ht="60" x14ac:dyDescent="0.25">
      <c r="A2" s="40" t="s">
        <v>140</v>
      </c>
      <c r="B2" s="40" t="s">
        <v>147</v>
      </c>
      <c r="C2" s="40" t="s">
        <v>161</v>
      </c>
      <c r="D2" s="40" t="s">
        <v>145</v>
      </c>
      <c r="E2" s="40" t="s">
        <v>246</v>
      </c>
      <c r="F2" s="40" t="s">
        <v>177</v>
      </c>
      <c r="G2" s="40" t="s">
        <v>173</v>
      </c>
      <c r="H2" s="10" t="s">
        <v>296</v>
      </c>
    </row>
    <row r="3" spans="1:8" ht="30" x14ac:dyDescent="0.25">
      <c r="C3" s="40" t="s">
        <v>162</v>
      </c>
      <c r="D3" s="40" t="s">
        <v>144</v>
      </c>
      <c r="F3" s="40" t="s">
        <v>178</v>
      </c>
      <c r="G3" s="40" t="s">
        <v>174</v>
      </c>
      <c r="H3" s="10" t="s">
        <v>297</v>
      </c>
    </row>
    <row r="4" spans="1:8" x14ac:dyDescent="0.25">
      <c r="G4" s="40" t="s">
        <v>181</v>
      </c>
      <c r="H4" s="10" t="s">
        <v>298</v>
      </c>
    </row>
    <row r="5" spans="1:8" x14ac:dyDescent="0.25">
      <c r="B5" s="40" t="s">
        <v>345</v>
      </c>
      <c r="H5" s="10" t="s">
        <v>299</v>
      </c>
    </row>
    <row r="6" spans="1:8" x14ac:dyDescent="0.25">
      <c r="B6" s="40" t="s">
        <v>346</v>
      </c>
      <c r="H6" s="10" t="s">
        <v>302</v>
      </c>
    </row>
    <row r="7" spans="1:8" ht="45" x14ac:dyDescent="0.25">
      <c r="B7" s="40" t="s">
        <v>349</v>
      </c>
      <c r="H7" s="10" t="s">
        <v>300</v>
      </c>
    </row>
    <row r="8" spans="1:8" x14ac:dyDescent="0.25">
      <c r="H8" s="10" t="s">
        <v>303</v>
      </c>
    </row>
    <row r="9" spans="1:8" x14ac:dyDescent="0.25">
      <c r="H9" s="225" t="s">
        <v>301</v>
      </c>
    </row>
  </sheetData>
  <sheetProtection sheet="1" objects="1" scenarios="1"/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  <headerFooter>
    <oddFooter>&amp;R&amp;P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13</vt:i4>
      </vt:variant>
    </vt:vector>
  </HeadingPairs>
  <TitlesOfParts>
    <vt:vector size="22" baseType="lpstr">
      <vt:lpstr>Dati generali</vt:lpstr>
      <vt:lpstr>Coproduttori</vt:lpstr>
      <vt:lpstr>Scene e cast</vt:lpstr>
      <vt:lpstr>Costo di Produzione</vt:lpstr>
      <vt:lpstr>Costi Ammissibili</vt:lpstr>
      <vt:lpstr>Aiuto</vt:lpstr>
      <vt:lpstr>Coperture finanziarie</vt:lpstr>
      <vt:lpstr>Impegni assunti</vt:lpstr>
      <vt:lpstr>Tendine</vt:lpstr>
      <vt:lpstr>Aiuto!Area_stampa</vt:lpstr>
      <vt:lpstr>'Coperture finanziarie'!Area_stampa</vt:lpstr>
      <vt:lpstr>Coproduttori!Area_stampa</vt:lpstr>
      <vt:lpstr>'Costi Ammissibili'!Area_stampa</vt:lpstr>
      <vt:lpstr>'Costo di Produzione'!Area_stampa</vt:lpstr>
      <vt:lpstr>'Dati generali'!Area_stampa</vt:lpstr>
      <vt:lpstr>'Impegni assunti'!Area_stampa</vt:lpstr>
      <vt:lpstr>'Coperture finanziarie'!Titoli_stampa</vt:lpstr>
      <vt:lpstr>Coproduttori!Titoli_stampa</vt:lpstr>
      <vt:lpstr>'Costi Ammissibili'!Titoli_stampa</vt:lpstr>
      <vt:lpstr>'Costo di Produzione'!Titoli_stampa</vt:lpstr>
      <vt:lpstr>'Dati generali'!Titoli_stampa</vt:lpstr>
      <vt:lpstr>'Impegni assunti'!Titoli_stampa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Ricci</dc:creator>
  <cp:lastModifiedBy>Arturo Ricci</cp:lastModifiedBy>
  <cp:lastPrinted>2018-11-09T10:34:48Z</cp:lastPrinted>
  <dcterms:created xsi:type="dcterms:W3CDTF">2018-10-23T07:34:10Z</dcterms:created>
  <dcterms:modified xsi:type="dcterms:W3CDTF">2019-12-10T10:03:20Z</dcterms:modified>
</cp:coreProperties>
</file>